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hilsorrell/Library/CloudStorage/GoogleDrive-daylight.gambler@googlemail.com/My Drive/Orienteering/Website/"/>
    </mc:Choice>
  </mc:AlternateContent>
  <xr:revisionPtr revIDLastSave="0" documentId="8_{45BD6FDA-9F24-4C46-9D2F-8AE7F135BA60}" xr6:coauthVersionLast="47" xr6:coauthVersionMax="47" xr10:uidLastSave="{00000000-0000-0000-0000-000000000000}"/>
  <bookViews>
    <workbookView xWindow="0" yWindow="500" windowWidth="40960" windowHeight="22540" xr2:uid="{548AE5D7-D39C-45B9-AC00-0D27035852D1}"/>
  </bookViews>
  <sheets>
    <sheet name="Brown" sheetId="10" r:id="rId1"/>
    <sheet name="Blue" sheetId="2" r:id="rId2"/>
    <sheet name="Green" sheetId="3" r:id="rId3"/>
    <sheet name="Short Green" sheetId="4" r:id="rId4"/>
    <sheet name="Light Green" sheetId="5" r:id="rId5"/>
    <sheet name="Orange" sheetId="6" r:id="rId6"/>
    <sheet name="Yellow" sheetId="7" r:id="rId7"/>
    <sheet name="White" sheetId="8" r:id="rId8"/>
    <sheet name="Handicap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4" l="1"/>
  <c r="G3" i="4"/>
  <c r="F71" i="3"/>
  <c r="F10" i="10"/>
  <c r="E13" i="4"/>
  <c r="E8" i="3"/>
  <c r="E13" i="10"/>
  <c r="K70" i="3" a="1"/>
  <c r="K70" i="3" s="1"/>
  <c r="K71" i="3" a="1"/>
  <c r="K71" i="3" s="1"/>
  <c r="K5" i="7" a="1"/>
  <c r="K5" i="7" s="1"/>
  <c r="K6" i="7" a="1"/>
  <c r="K6" i="7" s="1"/>
  <c r="K4" i="7" a="1"/>
  <c r="K4" i="7" s="1"/>
  <c r="K8" i="7" a="1"/>
  <c r="K8" i="7" s="1"/>
  <c r="K9" i="7" a="1"/>
  <c r="K9" i="7" s="1"/>
  <c r="K12" i="7" a="1"/>
  <c r="K12" i="7" s="1"/>
  <c r="K10" i="7" a="1"/>
  <c r="K10" i="7" s="1"/>
  <c r="K5" i="6" a="1"/>
  <c r="K5" i="6" s="1"/>
  <c r="L5" i="6" s="1"/>
  <c r="K8" i="6" a="1"/>
  <c r="K8" i="6" s="1"/>
  <c r="L8" i="6" s="1"/>
  <c r="K9" i="6" a="1"/>
  <c r="K9" i="6" s="1"/>
  <c r="L9" i="6" s="1"/>
  <c r="K11" i="6" a="1"/>
  <c r="K11" i="6" s="1"/>
  <c r="L11" i="6" s="1"/>
  <c r="K4" i="6" a="1"/>
  <c r="K4" i="6" s="1"/>
  <c r="L4" i="6" s="1"/>
  <c r="K7" i="6" a="1"/>
  <c r="K7" i="6" s="1"/>
  <c r="L7" i="6" s="1"/>
  <c r="L10" i="7" l="1"/>
  <c r="L70" i="3"/>
  <c r="L71" i="3"/>
  <c r="L6" i="7"/>
  <c r="L12" i="7"/>
  <c r="L9" i="7"/>
  <c r="L8" i="7"/>
  <c r="L4" i="7"/>
  <c r="L5" i="7"/>
  <c r="K40" i="10" a="1"/>
  <c r="K40" i="10" s="1"/>
  <c r="K37" i="10" a="1"/>
  <c r="K37" i="10" s="1"/>
  <c r="K33" i="10" a="1"/>
  <c r="K33" i="10" s="1"/>
  <c r="K27" i="10" a="1"/>
  <c r="K27" i="10" s="1"/>
  <c r="K26" i="10" a="1"/>
  <c r="K26" i="10" s="1"/>
  <c r="K25" i="10" a="1"/>
  <c r="K25" i="10" s="1"/>
  <c r="K18" i="10" a="1"/>
  <c r="K18" i="10" s="1"/>
  <c r="K39" i="10" a="1"/>
  <c r="K39" i="10" s="1"/>
  <c r="K14" i="10" a="1"/>
  <c r="K14" i="10" s="1"/>
  <c r="K36" i="10" a="1"/>
  <c r="K36" i="10" s="1"/>
  <c r="K13" i="10" a="1"/>
  <c r="K13" i="10" s="1"/>
  <c r="K30" i="10" a="1"/>
  <c r="K30" i="10" s="1"/>
  <c r="L30" i="10" s="1"/>
  <c r="K28" i="10" a="1"/>
  <c r="K28" i="10" s="1"/>
  <c r="K24" i="10" a="1"/>
  <c r="K24" i="10" s="1"/>
  <c r="K8" i="10" a="1"/>
  <c r="K8" i="10" s="1"/>
  <c r="L8" i="10" s="1"/>
  <c r="K20" i="10" a="1"/>
  <c r="K20" i="10" s="1"/>
  <c r="K29" i="10" a="1"/>
  <c r="K29" i="10" s="1"/>
  <c r="K17" i="10" a="1"/>
  <c r="K17" i="10" s="1"/>
  <c r="K38" i="10" a="1"/>
  <c r="K38" i="10" s="1"/>
  <c r="K15" i="10" a="1"/>
  <c r="K15" i="10" s="1"/>
  <c r="K35" i="10" a="1"/>
  <c r="K35" i="10" s="1"/>
  <c r="K34" i="10" a="1"/>
  <c r="K34" i="10" s="1"/>
  <c r="K12" i="10" a="1"/>
  <c r="K12" i="10" s="1"/>
  <c r="K32" i="10" a="1"/>
  <c r="K32" i="10" s="1"/>
  <c r="K10" i="10" a="1"/>
  <c r="K10" i="10" s="1"/>
  <c r="L10" i="10" s="1"/>
  <c r="K31" i="10" a="1"/>
  <c r="K31" i="10" s="1"/>
  <c r="K11" i="10" a="1"/>
  <c r="K11" i="10" s="1"/>
  <c r="L11" i="10" s="1"/>
  <c r="K5" i="10" a="1"/>
  <c r="K5" i="10" s="1"/>
  <c r="K23" i="10" a="1"/>
  <c r="K23" i="10" s="1"/>
  <c r="K22" i="10" a="1"/>
  <c r="K22" i="10" s="1"/>
  <c r="L22" i="10" s="1"/>
  <c r="K9" i="10" a="1"/>
  <c r="K9" i="10" s="1"/>
  <c r="K21" i="10" a="1"/>
  <c r="K21" i="10" s="1"/>
  <c r="K4" i="10" a="1"/>
  <c r="K4" i="10" s="1"/>
  <c r="K19" i="10" a="1"/>
  <c r="K19" i="10" s="1"/>
  <c r="K3" i="10" a="1"/>
  <c r="K3" i="10" s="1"/>
  <c r="K16" i="10" a="1"/>
  <c r="K16" i="10" s="1"/>
  <c r="K7" i="10" a="1"/>
  <c r="K7" i="10" s="1"/>
  <c r="K6" i="10" a="1"/>
  <c r="K6" i="10" s="1"/>
  <c r="L7" i="10" l="1"/>
  <c r="M7" i="10"/>
  <c r="M18" i="10"/>
  <c r="L18" i="10"/>
  <c r="M25" i="10"/>
  <c r="L25" i="10"/>
  <c r="M28" i="10"/>
  <c r="L28" i="10"/>
  <c r="M37" i="10"/>
  <c r="M21" i="10"/>
  <c r="L21" i="10"/>
  <c r="L12" i="10"/>
  <c r="M12" i="10"/>
  <c r="M40" i="10"/>
  <c r="L40" i="10"/>
  <c r="M9" i="10"/>
  <c r="L9" i="10"/>
  <c r="M34" i="10"/>
  <c r="L34" i="10"/>
  <c r="M35" i="10"/>
  <c r="L35" i="10"/>
  <c r="M15" i="10"/>
  <c r="L15" i="10"/>
  <c r="M20" i="10"/>
  <c r="L20" i="10"/>
  <c r="M26" i="10"/>
  <c r="L26" i="10"/>
  <c r="M38" i="10"/>
  <c r="L38" i="10"/>
  <c r="M4" i="10"/>
  <c r="M32" i="10"/>
  <c r="L32" i="10"/>
  <c r="M13" i="10"/>
  <c r="M36" i="10"/>
  <c r="M19" i="10"/>
  <c r="L19" i="10"/>
  <c r="M27" i="10"/>
  <c r="L27" i="10"/>
  <c r="M33" i="10"/>
  <c r="L33" i="10"/>
  <c r="M29" i="10"/>
  <c r="M14" i="10"/>
  <c r="L14" i="10"/>
  <c r="M16" i="10"/>
  <c r="L16" i="10"/>
  <c r="M3" i="10"/>
  <c r="L3" i="10"/>
  <c r="M31" i="10"/>
  <c r="M24" i="10"/>
  <c r="L24" i="10"/>
  <c r="M23" i="10"/>
  <c r="L23" i="10"/>
  <c r="L17" i="10"/>
  <c r="M17" i="10"/>
  <c r="M5" i="10"/>
  <c r="L5" i="10"/>
  <c r="L6" i="10"/>
  <c r="M30" i="10"/>
  <c r="M6" i="10"/>
  <c r="M8" i="10"/>
  <c r="M22" i="10"/>
  <c r="M11" i="10"/>
  <c r="M39" i="10"/>
  <c r="L39" i="10"/>
  <c r="L4" i="10"/>
  <c r="L29" i="10"/>
  <c r="L37" i="10"/>
  <c r="L31" i="10"/>
  <c r="L13" i="10"/>
  <c r="L36" i="10"/>
  <c r="M10" i="10"/>
  <c r="N37" i="10" l="1"/>
  <c r="N40" i="10"/>
  <c r="N26" i="10"/>
  <c r="N39" i="10"/>
  <c r="N27" i="10"/>
  <c r="N25" i="10"/>
  <c r="N33" i="10"/>
  <c r="N18" i="10"/>
  <c r="N36" i="10"/>
  <c r="N13" i="10"/>
  <c r="N14" i="10"/>
  <c r="N30" i="10"/>
  <c r="N28" i="10"/>
  <c r="N24" i="10"/>
  <c r="N8" i="10"/>
  <c r="N20" i="10"/>
  <c r="N17" i="10"/>
  <c r="N11" i="10"/>
  <c r="N4" i="10"/>
  <c r="N31" i="10"/>
  <c r="N32" i="10"/>
  <c r="N19" i="10"/>
  <c r="N34" i="10"/>
  <c r="N29" i="10"/>
  <c r="N23" i="10"/>
  <c r="N15" i="10"/>
  <c r="N3" i="10"/>
  <c r="N5" i="10"/>
  <c r="N38" i="10"/>
  <c r="N10" i="10"/>
  <c r="N9" i="10"/>
  <c r="N35" i="10"/>
  <c r="N12" i="10"/>
  <c r="N7" i="10"/>
  <c r="N16" i="10"/>
  <c r="N21" i="10"/>
  <c r="N22" i="10"/>
  <c r="N6" i="10"/>
  <c r="K68" i="3" l="1" a="1"/>
  <c r="K68" i="3" s="1"/>
  <c r="L68" i="3" s="1"/>
  <c r="K27" i="3" a="1"/>
  <c r="K27" i="3" s="1"/>
  <c r="L27" i="3" s="1"/>
  <c r="K31" i="3" a="1"/>
  <c r="K31" i="3" s="1"/>
  <c r="L31" i="3" s="1"/>
  <c r="K34" i="3" a="1"/>
  <c r="K34" i="3" s="1"/>
  <c r="K48" i="3" a="1"/>
  <c r="K48" i="3" s="1"/>
  <c r="L48" i="3" s="1"/>
  <c r="K54" i="3" a="1"/>
  <c r="K54" i="3" s="1"/>
  <c r="L54" i="3" s="1"/>
  <c r="K18" i="3" a="1"/>
  <c r="K18" i="3" s="1"/>
  <c r="K63" i="3" a="1"/>
  <c r="K63" i="3" s="1"/>
  <c r="L63" i="3" s="1"/>
  <c r="K65" i="3" a="1"/>
  <c r="K65" i="3" s="1"/>
  <c r="L65" i="3" s="1"/>
  <c r="K43" i="3" a="1"/>
  <c r="K43" i="3" s="1"/>
  <c r="L43" i="3" s="1"/>
  <c r="K69" i="3" a="1"/>
  <c r="K69" i="3" s="1"/>
  <c r="K25" i="4" a="1"/>
  <c r="K25" i="4" s="1"/>
  <c r="K9" i="4" a="1"/>
  <c r="K9" i="4" s="1"/>
  <c r="K27" i="4" a="1"/>
  <c r="K27" i="4" s="1"/>
  <c r="L27" i="4" s="1"/>
  <c r="K30" i="4" a="1"/>
  <c r="K30" i="4" s="1"/>
  <c r="K12" i="4" a="1"/>
  <c r="K12" i="4" s="1"/>
  <c r="K13" i="4" a="1"/>
  <c r="K13" i="4" s="1"/>
  <c r="K35" i="4" a="1"/>
  <c r="K35" i="4" s="1"/>
  <c r="L35" i="4" s="1"/>
  <c r="K18" i="4" a="1"/>
  <c r="K18" i="4" s="1"/>
  <c r="K21" i="4" a="1"/>
  <c r="K21" i="4" s="1"/>
  <c r="K24" i="4" a="1"/>
  <c r="K24" i="4" s="1"/>
  <c r="L24" i="4" s="1"/>
  <c r="K5" i="5" a="1"/>
  <c r="K5" i="5" s="1"/>
  <c r="K6" i="5" a="1"/>
  <c r="K6" i="5" s="1"/>
  <c r="L6" i="5" s="1"/>
  <c r="K10" i="6" a="1"/>
  <c r="K10" i="6" s="1"/>
  <c r="K13" i="6" a="1"/>
  <c r="K13" i="6" s="1"/>
  <c r="L13" i="6" s="1"/>
  <c r="K14" i="6" a="1"/>
  <c r="K14" i="6" s="1"/>
  <c r="L14" i="6" s="1"/>
  <c r="K16" i="6" a="1"/>
  <c r="K16" i="6" s="1"/>
  <c r="K17" i="6" a="1"/>
  <c r="K17" i="6" s="1"/>
  <c r="L17" i="6" s="1"/>
  <c r="K3" i="7" a="1"/>
  <c r="K3" i="7" s="1"/>
  <c r="K7" i="7" a="1"/>
  <c r="K7" i="7" s="1"/>
  <c r="K3" i="8" a="1"/>
  <c r="K3" i="8" s="1"/>
  <c r="L3" i="8" s="1"/>
  <c r="K20" i="4" a="1"/>
  <c r="K20" i="4" s="1"/>
  <c r="K6" i="4" a="1"/>
  <c r="K6" i="4" s="1"/>
  <c r="K37" i="4" a="1"/>
  <c r="K37" i="4" s="1"/>
  <c r="L37" i="4" s="1"/>
  <c r="K64" i="3" a="1"/>
  <c r="K64" i="3" s="1"/>
  <c r="L64" i="3" s="1"/>
  <c r="K67" i="3" a="1"/>
  <c r="K67" i="3" s="1"/>
  <c r="K26" i="3" a="1"/>
  <c r="K26" i="3" s="1"/>
  <c r="L26" i="3" s="1"/>
  <c r="K29" i="3" a="1"/>
  <c r="K29" i="3" s="1"/>
  <c r="K33" i="3" a="1"/>
  <c r="K33" i="3" s="1"/>
  <c r="L33" i="3" s="1"/>
  <c r="K7" i="3" a="1"/>
  <c r="K7" i="3" s="1"/>
  <c r="K17" i="3" a="1"/>
  <c r="K17" i="3" s="1"/>
  <c r="L17" i="3" s="1"/>
  <c r="K15" i="3" a="1"/>
  <c r="K15" i="3" s="1"/>
  <c r="K53" i="3" a="1"/>
  <c r="K53" i="3" s="1"/>
  <c r="L53" i="3" s="1"/>
  <c r="K60" i="3" a="1"/>
  <c r="K60" i="3" s="1"/>
  <c r="K23" i="3" a="1"/>
  <c r="K23" i="3" s="1"/>
  <c r="L23" i="3" s="1"/>
  <c r="K46" i="3" a="1"/>
  <c r="K46" i="3" s="1"/>
  <c r="K61" i="3" a="1"/>
  <c r="K61" i="3" s="1"/>
  <c r="L61" i="3" s="1"/>
  <c r="L7" i="7" l="1"/>
  <c r="L69" i="3"/>
  <c r="L18" i="3"/>
  <c r="L34" i="3"/>
  <c r="L21" i="4"/>
  <c r="L18" i="4"/>
  <c r="L13" i="4"/>
  <c r="L12" i="4"/>
  <c r="L9" i="4"/>
  <c r="L30" i="4"/>
  <c r="L25" i="4"/>
  <c r="L5" i="5"/>
  <c r="L16" i="6"/>
  <c r="L3" i="7"/>
  <c r="L6" i="4"/>
  <c r="L20" i="4"/>
  <c r="L46" i="3"/>
  <c r="L29" i="3"/>
  <c r="L15" i="3"/>
  <c r="L60" i="3"/>
  <c r="L67" i="3"/>
  <c r="L7" i="3"/>
  <c r="K15" i="6" l="1" a="1"/>
  <c r="K15" i="6" s="1"/>
  <c r="L15" i="6" l="1"/>
  <c r="K7" i="2" a="1"/>
  <c r="K7" i="2" s="1"/>
  <c r="L7" i="2" s="1"/>
  <c r="K30" i="2" a="1"/>
  <c r="K30" i="2" s="1"/>
  <c r="K13" i="2" a="1"/>
  <c r="K13" i="2" s="1"/>
  <c r="L13" i="2" s="1"/>
  <c r="K51" i="3" a="1"/>
  <c r="K51" i="3" s="1"/>
  <c r="L51" i="3" s="1"/>
  <c r="K11" i="3" a="1"/>
  <c r="K11" i="3" s="1"/>
  <c r="L11" i="3" s="1"/>
  <c r="K55" i="3" a="1"/>
  <c r="K55" i="3" s="1"/>
  <c r="L55" i="3" s="1"/>
  <c r="K57" i="3" a="1"/>
  <c r="K57" i="3" s="1"/>
  <c r="K28" i="3" a="1"/>
  <c r="K28" i="3" s="1"/>
  <c r="L28" i="3" s="1"/>
  <c r="K5" i="3" a="1"/>
  <c r="K5" i="3" s="1"/>
  <c r="L30" i="2" l="1"/>
  <c r="L5" i="3"/>
  <c r="L57" i="3"/>
  <c r="K9" i="3" l="1" a="1"/>
  <c r="K9" i="3" s="1"/>
  <c r="L9" i="3" s="1"/>
  <c r="K21" i="3" a="1"/>
  <c r="K21" i="3" s="1"/>
  <c r="K24" i="2" a="1"/>
  <c r="K24" i="2" s="1"/>
  <c r="L24" i="2" s="1"/>
  <c r="K16" i="2" a="1"/>
  <c r="K16" i="2" s="1"/>
  <c r="K6" i="2" a="1"/>
  <c r="K6" i="2" s="1"/>
  <c r="K10" i="2" a="1"/>
  <c r="K10" i="2" s="1"/>
  <c r="L10" i="2" s="1"/>
  <c r="K12" i="2" a="1"/>
  <c r="K12" i="2" s="1"/>
  <c r="L12" i="2" s="1"/>
  <c r="K18" i="2" a="1"/>
  <c r="K18" i="2" s="1"/>
  <c r="K24" i="3" a="1"/>
  <c r="K24" i="3" s="1"/>
  <c r="K8" i="3" a="1"/>
  <c r="K8" i="3" s="1"/>
  <c r="K47" i="3" a="1"/>
  <c r="K47" i="3" s="1"/>
  <c r="L47" i="3" s="1"/>
  <c r="K14" i="3" a="1"/>
  <c r="K14" i="3" s="1"/>
  <c r="K59" i="3" a="1"/>
  <c r="K59" i="3" s="1"/>
  <c r="L59" i="3" s="1"/>
  <c r="K41" i="3" a="1"/>
  <c r="K41" i="3" s="1"/>
  <c r="L41" i="3" s="1"/>
  <c r="K23" i="4" a="1"/>
  <c r="K23" i="4" s="1"/>
  <c r="K17" i="4" a="1"/>
  <c r="K17" i="4" s="1"/>
  <c r="L17" i="4" s="1"/>
  <c r="K40" i="4" a="1"/>
  <c r="K40" i="4" s="1"/>
  <c r="L40" i="4" s="1"/>
  <c r="K7" i="5" a="1"/>
  <c r="K7" i="5" s="1"/>
  <c r="K11" i="7" a="1"/>
  <c r="K11" i="7" s="1"/>
  <c r="K31" i="2" a="1"/>
  <c r="K31" i="2" s="1"/>
  <c r="K14" i="2" a="1"/>
  <c r="K14" i="2" s="1"/>
  <c r="L14" i="2" s="1"/>
  <c r="K25" i="2" a="1"/>
  <c r="K25" i="2" s="1"/>
  <c r="L25" i="2" s="1"/>
  <c r="K11" i="2" a="1"/>
  <c r="K11" i="2" s="1"/>
  <c r="L11" i="2" s="1"/>
  <c r="K21" i="2" a="1"/>
  <c r="K21" i="2" s="1"/>
  <c r="L21" i="2" s="1"/>
  <c r="K19" i="2" a="1"/>
  <c r="K19" i="2" s="1"/>
  <c r="L19" i="2" s="1"/>
  <c r="K8" i="2" a="1"/>
  <c r="K8" i="2" s="1"/>
  <c r="L8" i="2" s="1"/>
  <c r="K20" i="2" a="1"/>
  <c r="K20" i="2" s="1"/>
  <c r="K26" i="2" a="1"/>
  <c r="K26" i="2" s="1"/>
  <c r="K29" i="2" a="1"/>
  <c r="K29" i="2" s="1"/>
  <c r="L29" i="2" s="1"/>
  <c r="K27" i="2" a="1"/>
  <c r="K27" i="2" s="1"/>
  <c r="K15" i="2" a="1"/>
  <c r="K15" i="2" s="1"/>
  <c r="L15" i="2" s="1"/>
  <c r="K23" i="2" a="1"/>
  <c r="K23" i="2" s="1"/>
  <c r="L23" i="2" s="1"/>
  <c r="K9" i="2" a="1"/>
  <c r="K9" i="2" s="1"/>
  <c r="K28" i="2" a="1"/>
  <c r="K28" i="2" s="1"/>
  <c r="L28" i="2" s="1"/>
  <c r="K22" i="2" a="1"/>
  <c r="K22" i="2" s="1"/>
  <c r="K4" i="3" a="1"/>
  <c r="K4" i="3" s="1"/>
  <c r="K20" i="3" a="1"/>
  <c r="K20" i="3" s="1"/>
  <c r="K38" i="3" a="1"/>
  <c r="K38" i="3" s="1"/>
  <c r="K10" i="3" a="1"/>
  <c r="K10" i="3" s="1"/>
  <c r="K19" i="3" a="1"/>
  <c r="K19" i="3" s="1"/>
  <c r="K25" i="3" a="1"/>
  <c r="K25" i="3" s="1"/>
  <c r="L25" i="3" s="1"/>
  <c r="K58" i="3" a="1"/>
  <c r="K58" i="3" s="1"/>
  <c r="L58" i="3" s="1"/>
  <c r="K66" i="3" a="1"/>
  <c r="K66" i="3" s="1"/>
  <c r="K8" i="4" a="1"/>
  <c r="K8" i="4" s="1"/>
  <c r="L8" i="4" s="1"/>
  <c r="K3" i="4" a="1"/>
  <c r="K3" i="4" s="1"/>
  <c r="L3" i="4" s="1"/>
  <c r="L11" i="7" l="1"/>
  <c r="M10" i="7"/>
  <c r="M6" i="7"/>
  <c r="M12" i="7"/>
  <c r="M4" i="7"/>
  <c r="M5" i="7"/>
  <c r="M9" i="7"/>
  <c r="M8" i="7"/>
  <c r="L8" i="3"/>
  <c r="L6" i="2"/>
  <c r="L7" i="5"/>
  <c r="L9" i="2"/>
  <c r="K11" i="4" a="1"/>
  <c r="K11" i="4" s="1"/>
  <c r="L18" i="2"/>
  <c r="L16" i="2"/>
  <c r="L14" i="3"/>
  <c r="L21" i="3"/>
  <c r="L24" i="3"/>
  <c r="L23" i="4"/>
  <c r="L27" i="2"/>
  <c r="L26" i="2"/>
  <c r="L22" i="2"/>
  <c r="L20" i="2"/>
  <c r="L31" i="2"/>
  <c r="L19" i="3"/>
  <c r="L66" i="3"/>
  <c r="L10" i="3"/>
  <c r="L38" i="3"/>
  <c r="L4" i="3"/>
  <c r="L20" i="3"/>
  <c r="N8" i="7" l="1"/>
  <c r="N4" i="7"/>
  <c r="N5" i="7"/>
  <c r="N10" i="7"/>
  <c r="N9" i="7"/>
  <c r="N6" i="7"/>
  <c r="N12" i="7"/>
  <c r="L11" i="4"/>
  <c r="K50" i="3" a="1"/>
  <c r="K50" i="3" s="1"/>
  <c r="L50" i="3" s="1"/>
  <c r="K34" i="4" a="1"/>
  <c r="K34" i="4" s="1"/>
  <c r="L34" i="4" s="1"/>
  <c r="K17" i="2" a="1"/>
  <c r="K17" i="2" s="1"/>
  <c r="L17" i="2" s="1"/>
  <c r="K49" i="3" a="1"/>
  <c r="K49" i="3" s="1"/>
  <c r="L49" i="3" s="1"/>
  <c r="K40" i="3" a="1"/>
  <c r="K40" i="3" s="1"/>
  <c r="L40" i="3" s="1"/>
  <c r="K4" i="5" a="1"/>
  <c r="K4" i="5" s="1"/>
  <c r="L4" i="5" s="1"/>
  <c r="K5" i="2" a="1"/>
  <c r="K5" i="2" s="1"/>
  <c r="L5" i="2" s="1"/>
  <c r="K32" i="2" a="1"/>
  <c r="K32" i="2" s="1"/>
  <c r="L32" i="2" s="1"/>
  <c r="K4" i="2" a="1"/>
  <c r="K4" i="2" s="1"/>
  <c r="K3" i="2" a="1"/>
  <c r="K3" i="2" s="1"/>
  <c r="K15" i="4" a="1"/>
  <c r="K15" i="4" s="1"/>
  <c r="L15" i="4" s="1"/>
  <c r="K33" i="4" a="1"/>
  <c r="K33" i="4" s="1"/>
  <c r="L33" i="4" s="1"/>
  <c r="K14" i="4" a="1"/>
  <c r="K14" i="4" s="1"/>
  <c r="L14" i="4" s="1"/>
  <c r="K3" i="6" a="1"/>
  <c r="K3" i="6" s="1"/>
  <c r="L3" i="6" l="1"/>
  <c r="L3" i="2"/>
  <c r="L4" i="2"/>
  <c r="K22" i="3" a="1"/>
  <c r="K22" i="3" s="1"/>
  <c r="L22" i="3" s="1"/>
  <c r="K6" i="3" a="1"/>
  <c r="K6" i="3" s="1"/>
  <c r="L6" i="3" s="1"/>
  <c r="K45" i="3" a="1"/>
  <c r="K45" i="3" s="1"/>
  <c r="L45" i="3" s="1"/>
  <c r="K44" i="3" a="1"/>
  <c r="K44" i="3" s="1"/>
  <c r="L44" i="3" s="1"/>
  <c r="K52" i="3" a="1"/>
  <c r="K52" i="3" s="1"/>
  <c r="L52" i="3" s="1"/>
  <c r="K36" i="3" a="1"/>
  <c r="K36" i="3" s="1"/>
  <c r="L36" i="3" s="1"/>
  <c r="K62" i="3" a="1"/>
  <c r="K62" i="3" s="1"/>
  <c r="L62" i="3" s="1"/>
  <c r="K32" i="3" a="1"/>
  <c r="K32" i="3" s="1"/>
  <c r="K3" i="3" a="1"/>
  <c r="K3" i="3" s="1"/>
  <c r="K35" i="3" a="1"/>
  <c r="K35" i="3" s="1"/>
  <c r="K12" i="3" a="1"/>
  <c r="K12" i="3" s="1"/>
  <c r="L12" i="3" s="1"/>
  <c r="K30" i="3" a="1"/>
  <c r="K30" i="3" s="1"/>
  <c r="L30" i="3" s="1"/>
  <c r="K13" i="3" a="1"/>
  <c r="K13" i="3" s="1"/>
  <c r="L13" i="3" s="1"/>
  <c r="K39" i="3" a="1"/>
  <c r="K39" i="3" s="1"/>
  <c r="K42" i="3" a="1"/>
  <c r="K42" i="3" s="1"/>
  <c r="L42" i="3" s="1"/>
  <c r="K56" i="3" a="1"/>
  <c r="K56" i="3" s="1"/>
  <c r="L56" i="3" s="1"/>
  <c r="K37" i="3" a="1"/>
  <c r="K37" i="3" s="1"/>
  <c r="K16" i="3" a="1"/>
  <c r="K16" i="3" s="1"/>
  <c r="L16" i="3" s="1"/>
  <c r="K4" i="8" a="1"/>
  <c r="K4" i="8" s="1"/>
  <c r="K12" i="6" a="1"/>
  <c r="K12" i="6" s="1"/>
  <c r="L12" i="6" s="1"/>
  <c r="K6" i="6" a="1"/>
  <c r="K6" i="6" s="1"/>
  <c r="L6" i="6" s="1"/>
  <c r="K3" i="5" a="1"/>
  <c r="K3" i="5" s="1"/>
  <c r="K22" i="4" a="1"/>
  <c r="K22" i="4" s="1"/>
  <c r="L22" i="4" s="1"/>
  <c r="K31" i="4" a="1"/>
  <c r="K31" i="4" s="1"/>
  <c r="L31" i="4" s="1"/>
  <c r="K36" i="4" a="1"/>
  <c r="K36" i="4" s="1"/>
  <c r="L36" i="4" s="1"/>
  <c r="K7" i="4" a="1"/>
  <c r="K7" i="4" s="1"/>
  <c r="L7" i="4" s="1"/>
  <c r="K26" i="4" a="1"/>
  <c r="K26" i="4" s="1"/>
  <c r="L26" i="4" s="1"/>
  <c r="K10" i="4" a="1"/>
  <c r="K10" i="4" s="1"/>
  <c r="K39" i="4" a="1"/>
  <c r="K39" i="4" s="1"/>
  <c r="L39" i="4" s="1"/>
  <c r="K5" i="4" a="1"/>
  <c r="K5" i="4" s="1"/>
  <c r="L5" i="4" s="1"/>
  <c r="K38" i="4" a="1"/>
  <c r="K38" i="4" s="1"/>
  <c r="L38" i="4" s="1"/>
  <c r="K28" i="4" a="1"/>
  <c r="K28" i="4" s="1"/>
  <c r="K29" i="4" a="1"/>
  <c r="K29" i="4" s="1"/>
  <c r="L29" i="4" s="1"/>
  <c r="K16" i="4" a="1"/>
  <c r="K16" i="4" s="1"/>
  <c r="L16" i="4" s="1"/>
  <c r="K19" i="4" a="1"/>
  <c r="K19" i="4" s="1"/>
  <c r="L19" i="4" s="1"/>
  <c r="K32" i="4" a="1"/>
  <c r="K32" i="4" s="1"/>
  <c r="L32" i="4" s="1"/>
  <c r="K4" i="4" a="1"/>
  <c r="K4" i="4" s="1"/>
  <c r="M71" i="3" l="1"/>
  <c r="M70" i="3"/>
  <c r="N7" i="6"/>
  <c r="N9" i="6"/>
  <c r="N5" i="6"/>
  <c r="N8" i="6"/>
  <c r="N4" i="6"/>
  <c r="N11" i="6"/>
  <c r="M11" i="6"/>
  <c r="M7" i="6"/>
  <c r="M5" i="6"/>
  <c r="M8" i="6"/>
  <c r="M9" i="6"/>
  <c r="M4" i="6"/>
  <c r="L32" i="3"/>
  <c r="M18" i="3"/>
  <c r="M34" i="3"/>
  <c r="M68" i="3"/>
  <c r="M31" i="3"/>
  <c r="M69" i="3"/>
  <c r="M48" i="3"/>
  <c r="M27" i="3"/>
  <c r="M63" i="3"/>
  <c r="M43" i="3"/>
  <c r="M65" i="3"/>
  <c r="M54" i="3"/>
  <c r="L4" i="4"/>
  <c r="M13" i="4"/>
  <c r="M24" i="4"/>
  <c r="M12" i="4"/>
  <c r="M30" i="4"/>
  <c r="M21" i="4"/>
  <c r="M9" i="4"/>
  <c r="M27" i="4"/>
  <c r="M25" i="4"/>
  <c r="M35" i="4"/>
  <c r="M18" i="4"/>
  <c r="M5" i="5"/>
  <c r="M6" i="5"/>
  <c r="M14" i="6"/>
  <c r="M17" i="6"/>
  <c r="M10" i="6"/>
  <c r="M16" i="6"/>
  <c r="M13" i="6"/>
  <c r="M3" i="7"/>
  <c r="M7" i="7"/>
  <c r="M3" i="8"/>
  <c r="M6" i="4"/>
  <c r="M20" i="4"/>
  <c r="M37" i="4"/>
  <c r="L35" i="3"/>
  <c r="M67" i="3"/>
  <c r="M64" i="3"/>
  <c r="M17" i="3"/>
  <c r="M26" i="3"/>
  <c r="M46" i="3"/>
  <c r="M61" i="3"/>
  <c r="M33" i="3"/>
  <c r="M53" i="3"/>
  <c r="M23" i="3"/>
  <c r="M29" i="3"/>
  <c r="M60" i="3"/>
  <c r="M15" i="3"/>
  <c r="M7" i="3"/>
  <c r="M15" i="6"/>
  <c r="M7" i="2"/>
  <c r="M13" i="2"/>
  <c r="N7" i="2"/>
  <c r="N30" i="2"/>
  <c r="N13" i="2"/>
  <c r="M30" i="2"/>
  <c r="L39" i="3"/>
  <c r="M51" i="3"/>
  <c r="M11" i="3"/>
  <c r="M28" i="3"/>
  <c r="M55" i="3"/>
  <c r="M57" i="3"/>
  <c r="M5" i="3"/>
  <c r="M10" i="2"/>
  <c r="M18" i="2"/>
  <c r="M24" i="2"/>
  <c r="M6" i="2"/>
  <c r="N18" i="2"/>
  <c r="N10" i="2"/>
  <c r="N24" i="2"/>
  <c r="N16" i="2"/>
  <c r="N6" i="2"/>
  <c r="N12" i="2"/>
  <c r="M16" i="2"/>
  <c r="M12" i="2"/>
  <c r="M23" i="2"/>
  <c r="M29" i="2"/>
  <c r="L37" i="3"/>
  <c r="M8" i="3"/>
  <c r="M59" i="3"/>
  <c r="M21" i="3"/>
  <c r="M41" i="3"/>
  <c r="M47" i="3"/>
  <c r="M9" i="3"/>
  <c r="M24" i="3"/>
  <c r="M14" i="3"/>
  <c r="L10" i="4"/>
  <c r="M23" i="4"/>
  <c r="M17" i="4"/>
  <c r="M40" i="4"/>
  <c r="M7" i="5"/>
  <c r="M11" i="7"/>
  <c r="M31" i="2"/>
  <c r="L3" i="5"/>
  <c r="M26" i="2"/>
  <c r="M20" i="2"/>
  <c r="M14" i="2"/>
  <c r="M11" i="2"/>
  <c r="M9" i="2"/>
  <c r="M21" i="2"/>
  <c r="M28" i="2"/>
  <c r="M25" i="2"/>
  <c r="M15" i="2"/>
  <c r="M19" i="2"/>
  <c r="M22" i="2"/>
  <c r="M8" i="2"/>
  <c r="M27" i="2"/>
  <c r="N14" i="2"/>
  <c r="N8" i="2"/>
  <c r="N15" i="2"/>
  <c r="N23" i="2"/>
  <c r="N27" i="2"/>
  <c r="N29" i="2"/>
  <c r="N9" i="2"/>
  <c r="N19" i="2"/>
  <c r="N20" i="2"/>
  <c r="N25" i="2"/>
  <c r="N28" i="2"/>
  <c r="N21" i="2"/>
  <c r="N11" i="2"/>
  <c r="N26" i="2"/>
  <c r="N31" i="2"/>
  <c r="N22" i="2"/>
  <c r="L3" i="3"/>
  <c r="M19" i="3"/>
  <c r="M10" i="3"/>
  <c r="M20" i="3"/>
  <c r="M66" i="3"/>
  <c r="M25" i="3"/>
  <c r="M38" i="3"/>
  <c r="M58" i="3"/>
  <c r="M4" i="3"/>
  <c r="L28" i="4"/>
  <c r="M3" i="4"/>
  <c r="M11" i="4"/>
  <c r="M8" i="4"/>
  <c r="L4" i="8"/>
  <c r="N3" i="8" s="1"/>
  <c r="M50" i="3"/>
  <c r="M34" i="4"/>
  <c r="M40" i="3"/>
  <c r="M49" i="3"/>
  <c r="M4" i="5"/>
  <c r="M4" i="8"/>
  <c r="M5" i="2"/>
  <c r="M17" i="2"/>
  <c r="M32" i="2"/>
  <c r="M3" i="2"/>
  <c r="N3" i="2"/>
  <c r="M4" i="2"/>
  <c r="N4" i="2"/>
  <c r="N17" i="2"/>
  <c r="N32" i="2"/>
  <c r="N5" i="2"/>
  <c r="M16" i="3"/>
  <c r="M39" i="3"/>
  <c r="M62" i="3"/>
  <c r="M44" i="3"/>
  <c r="M37" i="3"/>
  <c r="M45" i="3"/>
  <c r="M13" i="3"/>
  <c r="M12" i="3"/>
  <c r="M32" i="3"/>
  <c r="M36" i="3"/>
  <c r="M6" i="3"/>
  <c r="M56" i="3"/>
  <c r="M30" i="3"/>
  <c r="M3" i="3"/>
  <c r="M22" i="3"/>
  <c r="M42" i="3"/>
  <c r="M35" i="3"/>
  <c r="M52" i="3"/>
  <c r="M33" i="4"/>
  <c r="M14" i="4"/>
  <c r="M15" i="4"/>
  <c r="M26" i="4"/>
  <c r="M19" i="4"/>
  <c r="M38" i="4"/>
  <c r="M39" i="4"/>
  <c r="M36" i="4"/>
  <c r="M22" i="4"/>
  <c r="M4" i="4"/>
  <c r="M28" i="4"/>
  <c r="M32" i="4"/>
  <c r="M16" i="4"/>
  <c r="M5" i="4"/>
  <c r="M10" i="4"/>
  <c r="M7" i="4"/>
  <c r="M31" i="4"/>
  <c r="M29" i="4"/>
  <c r="M3" i="5"/>
  <c r="M3" i="6"/>
  <c r="M12" i="6"/>
  <c r="M6" i="6"/>
  <c r="N71" i="3" l="1"/>
  <c r="N70" i="3"/>
  <c r="N35" i="4"/>
  <c r="N27" i="4"/>
  <c r="N30" i="4"/>
  <c r="N68" i="3"/>
  <c r="N54" i="3"/>
  <c r="N18" i="3"/>
  <c r="N48" i="3"/>
  <c r="N31" i="3"/>
  <c r="N27" i="3"/>
  <c r="N65" i="3"/>
  <c r="N69" i="3"/>
  <c r="N34" i="3"/>
  <c r="N63" i="3"/>
  <c r="N43" i="3"/>
  <c r="N21" i="4"/>
  <c r="N25" i="4"/>
  <c r="N24" i="4"/>
  <c r="N9" i="4"/>
  <c r="N13" i="4"/>
  <c r="N12" i="4"/>
  <c r="N18" i="4"/>
  <c r="N5" i="5"/>
  <c r="N6" i="5"/>
  <c r="N10" i="6"/>
  <c r="N17" i="6"/>
  <c r="N16" i="6"/>
  <c r="N13" i="6"/>
  <c r="N14" i="6"/>
  <c r="N11" i="7"/>
  <c r="N3" i="7"/>
  <c r="N7" i="7"/>
  <c r="N37" i="4"/>
  <c r="N6" i="4"/>
  <c r="N20" i="4"/>
  <c r="N64" i="3"/>
  <c r="N29" i="3"/>
  <c r="N7" i="3"/>
  <c r="N26" i="3"/>
  <c r="N60" i="3"/>
  <c r="N15" i="3"/>
  <c r="N33" i="3"/>
  <c r="N61" i="3"/>
  <c r="N46" i="3"/>
  <c r="N23" i="3"/>
  <c r="N17" i="3"/>
  <c r="N67" i="3"/>
  <c r="N53" i="3"/>
  <c r="N15" i="6"/>
  <c r="N57" i="3"/>
  <c r="N11" i="3"/>
  <c r="N28" i="3"/>
  <c r="N51" i="3"/>
  <c r="N5" i="3"/>
  <c r="N55" i="3"/>
  <c r="N41" i="3"/>
  <c r="N14" i="3"/>
  <c r="N24" i="3"/>
  <c r="N59" i="3"/>
  <c r="N9" i="3"/>
  <c r="N21" i="3"/>
  <c r="N47" i="3"/>
  <c r="N8" i="3"/>
  <c r="N23" i="4"/>
  <c r="N40" i="4"/>
  <c r="N17" i="4"/>
  <c r="N7" i="5"/>
  <c r="N58" i="3"/>
  <c r="N10" i="3"/>
  <c r="N66" i="3"/>
  <c r="N4" i="3"/>
  <c r="N38" i="3"/>
  <c r="N20" i="3"/>
  <c r="N19" i="3"/>
  <c r="N25" i="3"/>
  <c r="N3" i="4"/>
  <c r="N11" i="4"/>
  <c r="N8" i="4"/>
  <c r="N50" i="3"/>
  <c r="N34" i="4"/>
  <c r="N40" i="3"/>
  <c r="N49" i="3"/>
  <c r="N4" i="5"/>
  <c r="N4" i="8"/>
  <c r="N13" i="3"/>
  <c r="N12" i="3"/>
  <c r="N32" i="3"/>
  <c r="N37" i="3"/>
  <c r="N42" i="3"/>
  <c r="N35" i="3"/>
  <c r="N62" i="3"/>
  <c r="N30" i="3"/>
  <c r="N36" i="3"/>
  <c r="N22" i="3"/>
  <c r="N52" i="3"/>
  <c r="N16" i="3"/>
  <c r="N45" i="3"/>
  <c r="N39" i="3"/>
  <c r="N6" i="3"/>
  <c r="N56" i="3"/>
  <c r="N44" i="3"/>
  <c r="N3" i="3"/>
  <c r="N14" i="4"/>
  <c r="N15" i="4"/>
  <c r="N33" i="4"/>
  <c r="N28" i="4"/>
  <c r="N4" i="4"/>
  <c r="N36" i="4"/>
  <c r="N39" i="4"/>
  <c r="N29" i="4"/>
  <c r="N31" i="4"/>
  <c r="N7" i="4"/>
  <c r="N10" i="4"/>
  <c r="N5" i="4"/>
  <c r="N16" i="4"/>
  <c r="N32" i="4"/>
  <c r="N26" i="4"/>
  <c r="N22" i="4"/>
  <c r="N38" i="4"/>
  <c r="N19" i="4"/>
  <c r="N3" i="5"/>
  <c r="N3" i="6"/>
  <c r="N12" i="6"/>
  <c r="N6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<sst xmlns="http://schemas.openxmlformats.org/spreadsheetml/2006/main" count="963" uniqueCount="321">
  <si>
    <t>Name</t>
  </si>
  <si>
    <t>Club</t>
  </si>
  <si>
    <t>Age Class</t>
  </si>
  <si>
    <t>DEVON</t>
  </si>
  <si>
    <t>M40</t>
  </si>
  <si>
    <t>QO</t>
  </si>
  <si>
    <t>M21</t>
  </si>
  <si>
    <t>NGOC</t>
  </si>
  <si>
    <t>M50</t>
  </si>
  <si>
    <t>M55</t>
  </si>
  <si>
    <t>BOK</t>
  </si>
  <si>
    <t>M45</t>
  </si>
  <si>
    <t>WIM</t>
  </si>
  <si>
    <t>W60</t>
  </si>
  <si>
    <t>M16</t>
  </si>
  <si>
    <t>SWOC</t>
  </si>
  <si>
    <t>M60</t>
  </si>
  <si>
    <t>M65</t>
  </si>
  <si>
    <t>W21</t>
  </si>
  <si>
    <t>M70</t>
  </si>
  <si>
    <t>W50</t>
  </si>
  <si>
    <t>W55</t>
  </si>
  <si>
    <t>W16</t>
  </si>
  <si>
    <t>M75</t>
  </si>
  <si>
    <t>SARUM</t>
  </si>
  <si>
    <t>W75</t>
  </si>
  <si>
    <t>W65</t>
  </si>
  <si>
    <t>M80</t>
  </si>
  <si>
    <t>W70</t>
  </si>
  <si>
    <t>M85</t>
  </si>
  <si>
    <t>W80</t>
  </si>
  <si>
    <t>W14</t>
  </si>
  <si>
    <t>M14</t>
  </si>
  <si>
    <t>W45</t>
  </si>
  <si>
    <t>M12</t>
  </si>
  <si>
    <t>M10</t>
  </si>
  <si>
    <t>W10</t>
  </si>
  <si>
    <t>David</t>
  </si>
  <si>
    <t>Damian</t>
  </si>
  <si>
    <t>Wilson</t>
  </si>
  <si>
    <t>Chris</t>
  </si>
  <si>
    <t>Simon</t>
  </si>
  <si>
    <t>Martin</t>
  </si>
  <si>
    <t>Lewis</t>
  </si>
  <si>
    <t>Karen</t>
  </si>
  <si>
    <t>Baker</t>
  </si>
  <si>
    <t>Richard</t>
  </si>
  <si>
    <t>Rossington</t>
  </si>
  <si>
    <t>John</t>
  </si>
  <si>
    <t>St Leger-Harris</t>
  </si>
  <si>
    <t>Graham</t>
  </si>
  <si>
    <t>Roger</t>
  </si>
  <si>
    <t>Toomer</t>
  </si>
  <si>
    <t>Chesters</t>
  </si>
  <si>
    <t>Mullins</t>
  </si>
  <si>
    <t>Carol</t>
  </si>
  <si>
    <t>Iddles</t>
  </si>
  <si>
    <t>Brian</t>
  </si>
  <si>
    <t>Hart</t>
  </si>
  <si>
    <t>Fisher</t>
  </si>
  <si>
    <t>Arthur</t>
  </si>
  <si>
    <t>Harrison</t>
  </si>
  <si>
    <t>Ian</t>
  </si>
  <si>
    <t>Peter</t>
  </si>
  <si>
    <t>Denise</t>
  </si>
  <si>
    <t>Sue</t>
  </si>
  <si>
    <t>Curtis</t>
  </si>
  <si>
    <t>Ruth</t>
  </si>
  <si>
    <t>Susan</t>
  </si>
  <si>
    <t>Craddock</t>
  </si>
  <si>
    <t>Pat</t>
  </si>
  <si>
    <t>Christine</t>
  </si>
  <si>
    <t>King</t>
  </si>
  <si>
    <t>Oliver</t>
  </si>
  <si>
    <t>Annabelle</t>
  </si>
  <si>
    <t>Duncan</t>
  </si>
  <si>
    <t>Hemmings</t>
  </si>
  <si>
    <t>Iris</t>
  </si>
  <si>
    <t>Landrigan</t>
  </si>
  <si>
    <t>W40</t>
  </si>
  <si>
    <t>W12</t>
  </si>
  <si>
    <t>Finley</t>
  </si>
  <si>
    <t>Goddard</t>
  </si>
  <si>
    <t>Carter</t>
  </si>
  <si>
    <t>Lottie</t>
  </si>
  <si>
    <t>Jackson</t>
  </si>
  <si>
    <t>Dawn</t>
  </si>
  <si>
    <t>Jackie</t>
  </si>
  <si>
    <t>Jim</t>
  </si>
  <si>
    <t>Robin</t>
  </si>
  <si>
    <t>Fieldhouse</t>
  </si>
  <si>
    <t>Atkins</t>
  </si>
  <si>
    <t>Jeff</t>
  </si>
  <si>
    <t>Andy</t>
  </si>
  <si>
    <t>Sam</t>
  </si>
  <si>
    <t>Pearson</t>
  </si>
  <si>
    <t>Pete</t>
  </si>
  <si>
    <t>Vicky</t>
  </si>
  <si>
    <t>Braine</t>
  </si>
  <si>
    <t>Michael</t>
  </si>
  <si>
    <t>M18</t>
  </si>
  <si>
    <t>W20</t>
  </si>
  <si>
    <t>KERNO</t>
  </si>
  <si>
    <t>W18</t>
  </si>
  <si>
    <t>M20</t>
  </si>
  <si>
    <t>M35</t>
  </si>
  <si>
    <t>W35</t>
  </si>
  <si>
    <t>Elite</t>
  </si>
  <si>
    <t>Handicap</t>
  </si>
  <si>
    <t>Overall Score</t>
  </si>
  <si>
    <t>Overal Ranking</t>
  </si>
  <si>
    <t>Debbie</t>
  </si>
  <si>
    <t>Adele</t>
  </si>
  <si>
    <t>Deeyana</t>
  </si>
  <si>
    <t>Jaradat</t>
  </si>
  <si>
    <t>Appleby</t>
  </si>
  <si>
    <t>Andersen</t>
  </si>
  <si>
    <t>Matthew</t>
  </si>
  <si>
    <t>Owen</t>
  </si>
  <si>
    <t>Linda</t>
  </si>
  <si>
    <t>M90</t>
  </si>
  <si>
    <t>W85</t>
  </si>
  <si>
    <t>W90</t>
  </si>
  <si>
    <t>Ilyaseen</t>
  </si>
  <si>
    <t>Vanessa</t>
  </si>
  <si>
    <t>Warren</t>
  </si>
  <si>
    <t>Nickolls</t>
  </si>
  <si>
    <t>Becca</t>
  </si>
  <si>
    <t>Colbert</t>
  </si>
  <si>
    <t>Akers</t>
  </si>
  <si>
    <t>Palmer</t>
  </si>
  <si>
    <t>Laurence</t>
  </si>
  <si>
    <t>Gossage</t>
  </si>
  <si>
    <t>Mudd</t>
  </si>
  <si>
    <t>Liddle</t>
  </si>
  <si>
    <t>Hazel</t>
  </si>
  <si>
    <t>Mayhew</t>
  </si>
  <si>
    <t>Robert</t>
  </si>
  <si>
    <t>Smith</t>
  </si>
  <si>
    <t>Trayler</t>
  </si>
  <si>
    <t>Ray</t>
  </si>
  <si>
    <t>Williamson</t>
  </si>
  <si>
    <t>Alison</t>
  </si>
  <si>
    <t>Reynolds</t>
  </si>
  <si>
    <t>Paul</t>
  </si>
  <si>
    <t>Bloch</t>
  </si>
  <si>
    <t>Diana</t>
  </si>
  <si>
    <t>Nicoll</t>
  </si>
  <si>
    <t>Ben</t>
  </si>
  <si>
    <t>Adam</t>
  </si>
  <si>
    <t>Steven</t>
  </si>
  <si>
    <t>Hayter</t>
  </si>
  <si>
    <t>Yeo</t>
  </si>
  <si>
    <t>Philip</t>
  </si>
  <si>
    <t>Sorrell</t>
  </si>
  <si>
    <t>Pakes</t>
  </si>
  <si>
    <t>Andrew</t>
  </si>
  <si>
    <t>Turner</t>
  </si>
  <si>
    <t>Sansbury</t>
  </si>
  <si>
    <t>Luke</t>
  </si>
  <si>
    <t>Malcolm</t>
  </si>
  <si>
    <t>Hilton</t>
  </si>
  <si>
    <t>Clothier</t>
  </si>
  <si>
    <t>Tom</t>
  </si>
  <si>
    <t>Angela</t>
  </si>
  <si>
    <t>Modica</t>
  </si>
  <si>
    <t>Cat</t>
  </si>
  <si>
    <t>Edwardes</t>
  </si>
  <si>
    <t>Craig</t>
  </si>
  <si>
    <t>Shirvington</t>
  </si>
  <si>
    <t>Harper</t>
  </si>
  <si>
    <t>Bee</t>
  </si>
  <si>
    <t>Miller</t>
  </si>
  <si>
    <t>Dafforn</t>
  </si>
  <si>
    <t>Jill</t>
  </si>
  <si>
    <t>Green</t>
  </si>
  <si>
    <t>Rosie</t>
  </si>
  <si>
    <t>Wych</t>
  </si>
  <si>
    <t>Steve</t>
  </si>
  <si>
    <t>Robertson</t>
  </si>
  <si>
    <t>Alan</t>
  </si>
  <si>
    <t>Tony</t>
  </si>
  <si>
    <t>Hext</t>
  </si>
  <si>
    <t>Matt</t>
  </si>
  <si>
    <t>Rimes</t>
  </si>
  <si>
    <t>Bush</t>
  </si>
  <si>
    <t>Stephen</t>
  </si>
  <si>
    <t>Lysaczenko</t>
  </si>
  <si>
    <t>Beale</t>
  </si>
  <si>
    <t>Wilding</t>
  </si>
  <si>
    <t>Angus</t>
  </si>
  <si>
    <t>Mccubbine</t>
  </si>
  <si>
    <t>Sarah</t>
  </si>
  <si>
    <t>DVO</t>
  </si>
  <si>
    <t>Kathy</t>
  </si>
  <si>
    <t>Whitehead</t>
  </si>
  <si>
    <t>Chavasse</t>
  </si>
  <si>
    <t>Tindal</t>
  </si>
  <si>
    <t>Keenan</t>
  </si>
  <si>
    <t>Tim</t>
  </si>
  <si>
    <t>Spencer</t>
  </si>
  <si>
    <t>Barbara</t>
  </si>
  <si>
    <t>Elizabeth</t>
  </si>
  <si>
    <t>Treherne</t>
  </si>
  <si>
    <t>Mark</t>
  </si>
  <si>
    <t>Lillicrap</t>
  </si>
  <si>
    <t>Acton</t>
  </si>
  <si>
    <t>Theo</t>
  </si>
  <si>
    <t>Harriet</t>
  </si>
  <si>
    <t>Grand</t>
  </si>
  <si>
    <t>Jack</t>
  </si>
  <si>
    <t>Parish</t>
  </si>
  <si>
    <t>Sellar</t>
  </si>
  <si>
    <t>Greenhalgh</t>
  </si>
  <si>
    <t>Tommy</t>
  </si>
  <si>
    <t>Mike</t>
  </si>
  <si>
    <t>Cullen</t>
  </si>
  <si>
    <t>Hunter</t>
  </si>
  <si>
    <t>Philippa</t>
  </si>
  <si>
    <t>Bushell</t>
  </si>
  <si>
    <t>Daniel</t>
  </si>
  <si>
    <t>Pearce</t>
  </si>
  <si>
    <t>Ann</t>
  </si>
  <si>
    <t>Hughes</t>
  </si>
  <si>
    <t>Perrelle</t>
  </si>
  <si>
    <t>Trevor</t>
  </si>
  <si>
    <t>Griffiths</t>
  </si>
  <si>
    <t>Lisa</t>
  </si>
  <si>
    <t>Knight</t>
  </si>
  <si>
    <t>Finn</t>
  </si>
  <si>
    <t>Alistair</t>
  </si>
  <si>
    <t>Lorraine</t>
  </si>
  <si>
    <t>Blackborough</t>
  </si>
  <si>
    <t>Great Wood</t>
  </si>
  <si>
    <t>Great Bear</t>
  </si>
  <si>
    <t>Moore</t>
  </si>
  <si>
    <t>Breyley</t>
  </si>
  <si>
    <t>IND</t>
  </si>
  <si>
    <t>Dylan</t>
  </si>
  <si>
    <t>Jasmine</t>
  </si>
  <si>
    <t>Headford</t>
  </si>
  <si>
    <t>Sullivan</t>
  </si>
  <si>
    <t>Kite</t>
  </si>
  <si>
    <t>Bobbie</t>
  </si>
  <si>
    <t>Pett</t>
  </si>
  <si>
    <t>Caroline</t>
  </si>
  <si>
    <t>Roman</t>
  </si>
  <si>
    <t>CHIG</t>
  </si>
  <si>
    <t>Gillian</t>
  </si>
  <si>
    <t>Lee-Jones</t>
  </si>
  <si>
    <t>Christopher</t>
  </si>
  <si>
    <t>Bridget</t>
  </si>
  <si>
    <t>Stein</t>
  </si>
  <si>
    <t>SBOC</t>
  </si>
  <si>
    <t>William</t>
  </si>
  <si>
    <t>Raichure</t>
  </si>
  <si>
    <t>Gill</t>
  </si>
  <si>
    <t>Bryan</t>
  </si>
  <si>
    <t>Katy</t>
  </si>
  <si>
    <t>Cawkwell</t>
  </si>
  <si>
    <t>McDermott</t>
  </si>
  <si>
    <t>Christie</t>
  </si>
  <si>
    <t>Ainis</t>
  </si>
  <si>
    <t>Pirtnieks</t>
  </si>
  <si>
    <t>Nicola</t>
  </si>
  <si>
    <t>Morris</t>
  </si>
  <si>
    <t>Funnell</t>
  </si>
  <si>
    <t>RAFO</t>
  </si>
  <si>
    <t>RNRMOC</t>
  </si>
  <si>
    <t>Michelle</t>
  </si>
  <si>
    <t>Spillar</t>
  </si>
  <si>
    <t>Spear</t>
  </si>
  <si>
    <t>S M</t>
  </si>
  <si>
    <t>and Dog</t>
  </si>
  <si>
    <t>Tierney</t>
  </si>
  <si>
    <t>Biffen</t>
  </si>
  <si>
    <t>Halton</t>
  </si>
  <si>
    <t>Cottle</t>
  </si>
  <si>
    <t>UBOC</t>
  </si>
  <si>
    <t>M5</t>
  </si>
  <si>
    <t>W5</t>
  </si>
  <si>
    <t>BOF</t>
  </si>
  <si>
    <t>Haines</t>
  </si>
  <si>
    <t>Howard</t>
  </si>
  <si>
    <t>Hallett</t>
  </si>
  <si>
    <t>Clive</t>
  </si>
  <si>
    <t>Marcus</t>
  </si>
  <si>
    <t>Perry</t>
  </si>
  <si>
    <t>Fletcher</t>
  </si>
  <si>
    <t>Adrian</t>
  </si>
  <si>
    <t>Taylor</t>
  </si>
  <si>
    <t>Browne</t>
  </si>
  <si>
    <t>French</t>
  </si>
  <si>
    <t>Simmons</t>
  </si>
  <si>
    <t>Foster</t>
  </si>
  <si>
    <t>Rachel</t>
  </si>
  <si>
    <t>Potter</t>
  </si>
  <si>
    <t>Wimpenny</t>
  </si>
  <si>
    <t>Mallinson</t>
  </si>
  <si>
    <t>Jo</t>
  </si>
  <si>
    <t>Moon</t>
  </si>
  <si>
    <t>Neil</t>
  </si>
  <si>
    <t>Clegg</t>
  </si>
  <si>
    <t>Helen</t>
  </si>
  <si>
    <t>Gwenda</t>
  </si>
  <si>
    <t>Madox</t>
  </si>
  <si>
    <t>Winder</t>
  </si>
  <si>
    <t>Rolfie</t>
  </si>
  <si>
    <t>Maisie</t>
  </si>
  <si>
    <t>?</t>
  </si>
  <si>
    <t>WCH</t>
  </si>
  <si>
    <t>Steve Robertson</t>
  </si>
  <si>
    <t>Don</t>
  </si>
  <si>
    <t>Cload</t>
  </si>
  <si>
    <t>Katharine</t>
  </si>
  <si>
    <t>Dyer</t>
  </si>
  <si>
    <t>Henry</t>
  </si>
  <si>
    <t>Lowe</t>
  </si>
  <si>
    <t>Julia</t>
  </si>
  <si>
    <t>Jacob</t>
  </si>
  <si>
    <t>Ollie Rant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</si>
</sst>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4C4C4C"/>
      <name val="Arial"/>
      <family val="2"/>
    </font>
    <font>
      <sz val="8"/>
      <color rgb="FF4C4C4C"/>
      <name val="Calibri"/>
      <family val="2"/>
      <scheme val="minor"/>
    </font>
    <font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DF3F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DDDDDD"/>
      </left>
      <right style="medium">
        <color rgb="FFDDDDDD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2" fillId="3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vertical="top" wrapText="1"/>
    </xf>
    <xf numFmtId="1" fontId="0" fillId="0" borderId="2" xfId="0" applyNumberFormat="1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1" fontId="0" fillId="4" borderId="2" xfId="0" applyNumberForma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1" fontId="0" fillId="4" borderId="2" xfId="0" applyNumberFormat="1" applyFill="1" applyBorder="1"/>
    <xf numFmtId="0" fontId="0" fillId="4" borderId="2" xfId="0" applyFill="1" applyBorder="1"/>
    <xf numFmtId="1" fontId="0" fillId="4" borderId="2" xfId="0" applyNumberForma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1" fontId="0" fillId="5" borderId="2" xfId="0" applyNumberForma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1" fontId="0" fillId="5" borderId="9" xfId="0" applyNumberFormat="1" applyFill="1" applyBorder="1" applyAlignment="1">
      <alignment horizontal="center"/>
    </xf>
    <xf numFmtId="0" fontId="2" fillId="3" borderId="10" xfId="0" applyFont="1" applyFill="1" applyBorder="1" applyAlignment="1">
      <alignment vertical="top" wrapText="1"/>
    </xf>
    <xf numFmtId="0" fontId="2" fillId="2" borderId="10" xfId="0" applyFont="1" applyFill="1" applyBorder="1" applyAlignment="1">
      <alignment vertical="top" wrapText="1"/>
    </xf>
    <xf numFmtId="0" fontId="0" fillId="4" borderId="2" xfId="0" applyFill="1" applyBorder="1" applyAlignment="1">
      <alignment horizontal="left"/>
    </xf>
    <xf numFmtId="0" fontId="3" fillId="0" borderId="0" xfId="0" applyFont="1" applyAlignment="1">
      <alignment horizontal="left" vertical="center" wrapText="1"/>
    </xf>
    <xf numFmtId="1" fontId="4" fillId="0" borderId="0" xfId="0" applyNumberFormat="1" applyFont="1" applyAlignment="1">
      <alignment horizontal="center"/>
    </xf>
    <xf numFmtId="1" fontId="1" fillId="0" borderId="2" xfId="0" applyNumberFormat="1" applyFont="1" applyBorder="1" applyAlignment="1">
      <alignment horizontal="center"/>
    </xf>
    <xf numFmtId="0" fontId="0" fillId="0" borderId="0" xfId="0" applyAlignment="1">
      <alignment horizontal="right"/>
    </xf>
    <xf numFmtId="1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46" fontId="1" fillId="0" borderId="2" xfId="0" applyNumberFormat="1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1" fillId="0" borderId="2" xfId="0" applyFont="1" applyBorder="1" applyAlignment="1">
      <alignment wrapText="1"/>
    </xf>
    <xf numFmtId="0" fontId="1" fillId="5" borderId="2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1" fontId="1" fillId="4" borderId="2" xfId="0" applyNumberFormat="1" applyFont="1" applyFill="1" applyBorder="1" applyAlignment="1">
      <alignment horizontal="left"/>
    </xf>
    <xf numFmtId="1" fontId="1" fillId="4" borderId="2" xfId="0" applyNumberFormat="1" applyFont="1" applyFill="1" applyBorder="1" applyAlignment="1">
      <alignment horizontal="center"/>
    </xf>
    <xf numFmtId="1" fontId="1" fillId="0" borderId="7" xfId="0" applyNumberFormat="1" applyFont="1" applyBorder="1" applyAlignment="1">
      <alignment horizontal="center"/>
    </xf>
    <xf numFmtId="1" fontId="1" fillId="0" borderId="8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1" fontId="1" fillId="4" borderId="3" xfId="0" applyNumberFormat="1" applyFont="1" applyFill="1" applyBorder="1" applyAlignment="1">
      <alignment horizontal="left"/>
    </xf>
    <xf numFmtId="1" fontId="1" fillId="4" borderId="4" xfId="0" applyNumberFormat="1" applyFont="1" applyFill="1" applyBorder="1" applyAlignment="1">
      <alignment horizontal="left"/>
    </xf>
    <xf numFmtId="1" fontId="1" fillId="4" borderId="5" xfId="0" applyNumberFormat="1" applyFont="1" applyFill="1" applyBorder="1" applyAlignment="1">
      <alignment horizontal="left"/>
    </xf>
    <xf numFmtId="1" fontId="1" fillId="4" borderId="6" xfId="0" applyNumberFormat="1" applyFont="1" applyFill="1" applyBorder="1" applyAlignment="1">
      <alignment horizontal="left"/>
    </xf>
    <xf numFmtId="1" fontId="1" fillId="4" borderId="7" xfId="0" applyNumberFormat="1" applyFont="1" applyFill="1" applyBorder="1" applyAlignment="1">
      <alignment horizontal="center"/>
    </xf>
    <xf numFmtId="1" fontId="1" fillId="4" borderId="8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61BD1-468C-4038-A71E-D6EF31727FB7}">
  <dimension ref="A1:N47"/>
  <sheetViews>
    <sheetView tabSelected="1" zoomScale="85" zoomScaleNormal="85" workbookViewId="0">
      <selection sqref="A1:B2"/>
    </sheetView>
  </sheetViews>
  <sheetFormatPr baseColWidth="10" defaultColWidth="8.83203125" defaultRowHeight="15" x14ac:dyDescent="0.2"/>
  <cols>
    <col min="1" max="1" width="9.1640625" customWidth="1"/>
    <col min="2" max="2" width="14.5" customWidth="1"/>
    <col min="3" max="4" width="8.6640625" style="1"/>
    <col min="5" max="5" width="14.1640625" style="1" customWidth="1"/>
    <col min="6" max="6" width="14.33203125" style="2" customWidth="1"/>
    <col min="7" max="7" width="11.83203125" style="1" customWidth="1"/>
    <col min="8" max="8" width="11.33203125" customWidth="1"/>
    <col min="9" max="9" width="8.6640625" style="1"/>
    <col min="11" max="12" width="8.6640625" style="1"/>
  </cols>
  <sheetData>
    <row r="1" spans="1:14" ht="14.5" customHeight="1" x14ac:dyDescent="0.2">
      <c r="A1" s="33" t="s">
        <v>0</v>
      </c>
      <c r="B1" s="33"/>
      <c r="C1" s="34" t="s">
        <v>1</v>
      </c>
      <c r="D1" s="34" t="s">
        <v>2</v>
      </c>
      <c r="E1" s="35" t="s">
        <v>232</v>
      </c>
      <c r="F1" s="37" t="s">
        <v>233</v>
      </c>
      <c r="G1" s="27" t="s">
        <v>234</v>
      </c>
      <c r="H1" s="27"/>
      <c r="I1" s="28"/>
      <c r="J1" s="30"/>
      <c r="K1" s="31" t="s">
        <v>109</v>
      </c>
      <c r="L1" s="31"/>
      <c r="M1" s="32" t="s">
        <v>110</v>
      </c>
      <c r="N1" s="32"/>
    </row>
    <row r="2" spans="1:14" x14ac:dyDescent="0.2">
      <c r="A2" s="33"/>
      <c r="B2" s="33"/>
      <c r="C2" s="34"/>
      <c r="D2" s="34"/>
      <c r="E2" s="36"/>
      <c r="F2" s="38"/>
      <c r="G2" s="27"/>
      <c r="H2" s="27"/>
      <c r="I2" s="29"/>
      <c r="J2" s="30"/>
      <c r="K2" s="13" t="s">
        <v>107</v>
      </c>
      <c r="L2" s="13" t="s">
        <v>108</v>
      </c>
      <c r="M2" s="15" t="s">
        <v>107</v>
      </c>
      <c r="N2" s="15" t="s">
        <v>108</v>
      </c>
    </row>
    <row r="3" spans="1:14" x14ac:dyDescent="0.2">
      <c r="A3" s="10" t="s">
        <v>159</v>
      </c>
      <c r="B3" s="10" t="s">
        <v>274</v>
      </c>
      <c r="C3" s="8" t="s">
        <v>278</v>
      </c>
      <c r="D3" s="8" t="s">
        <v>6</v>
      </c>
      <c r="E3" s="5">
        <v>1067.3216142722652</v>
      </c>
      <c r="F3" s="5">
        <v>1172.8195216687784</v>
      </c>
      <c r="G3" s="5">
        <v>1114.137638537906</v>
      </c>
      <c r="H3" s="5"/>
      <c r="I3" s="5"/>
      <c r="J3" s="5"/>
      <c r="K3" s="14" cm="1">
        <f t="array" ref="K3">IF(COUNTA(E3:J3)&lt;3,SUM(E3:J3),SUM(LARGE(E3:J3,{1,2,3})))</f>
        <v>3354.2787744789493</v>
      </c>
      <c r="L3" s="14">
        <f>K3/VLOOKUP(D3,Handicap!A$1:B$38,2)</f>
        <v>3354.2787744789493</v>
      </c>
      <c r="M3" s="16">
        <f t="shared" ref="M3:M40" si="0">RANK(K3,K:K)</f>
        <v>1</v>
      </c>
      <c r="N3" s="16">
        <f t="shared" ref="N3:N40" si="1">RANK(L3,L:L)</f>
        <v>3</v>
      </c>
    </row>
    <row r="4" spans="1:14" x14ac:dyDescent="0.2">
      <c r="A4" s="10" t="s">
        <v>96</v>
      </c>
      <c r="B4" s="10" t="s">
        <v>169</v>
      </c>
      <c r="C4" s="8" t="s">
        <v>5</v>
      </c>
      <c r="D4" s="8" t="s">
        <v>8</v>
      </c>
      <c r="E4" s="5">
        <v>1042.5197817410738</v>
      </c>
      <c r="F4" s="5">
        <v>1061.3186297863749</v>
      </c>
      <c r="G4" s="5">
        <v>1038.7572833928268</v>
      </c>
      <c r="H4" s="5"/>
      <c r="I4" s="5"/>
      <c r="J4" s="5"/>
      <c r="K4" s="14" cm="1">
        <f t="array" ref="K4">IF(COUNTA(E4:J4)&lt;3,SUM(E4:J4),SUM(LARGE(E4:J4,{1,2,3})))</f>
        <v>3142.5956949202755</v>
      </c>
      <c r="L4" s="14">
        <f>K4/VLOOKUP(D4,Handicap!A$1:B$38,2)</f>
        <v>3977.9692340762981</v>
      </c>
      <c r="M4" s="16">
        <f t="shared" si="0"/>
        <v>2</v>
      </c>
      <c r="N4" s="16">
        <f t="shared" si="1"/>
        <v>1</v>
      </c>
    </row>
    <row r="5" spans="1:14" x14ac:dyDescent="0.2">
      <c r="A5" s="10" t="s">
        <v>92</v>
      </c>
      <c r="B5" s="10" t="s">
        <v>155</v>
      </c>
      <c r="C5" s="8" t="s">
        <v>5</v>
      </c>
      <c r="D5" s="8" t="s">
        <v>8</v>
      </c>
      <c r="E5" s="5">
        <v>967.55060613542685</v>
      </c>
      <c r="F5" s="5">
        <v>982.4749028904497</v>
      </c>
      <c r="G5" s="5">
        <v>1017.0736931245933</v>
      </c>
      <c r="H5" s="5"/>
      <c r="I5" s="5"/>
      <c r="J5" s="5"/>
      <c r="K5" s="14" cm="1">
        <f t="array" ref="K5">IF(COUNTA(E5:J5)&lt;3,SUM(E5:J5),SUM(LARGE(E5:J5,{1,2,3})))</f>
        <v>2967.0992021504699</v>
      </c>
      <c r="L5" s="14">
        <f>K5/VLOOKUP(D5,Handicap!A$1:B$38,2)</f>
        <v>3755.8217748740121</v>
      </c>
      <c r="M5" s="16">
        <f t="shared" si="0"/>
        <v>3</v>
      </c>
      <c r="N5" s="16">
        <f t="shared" si="1"/>
        <v>2</v>
      </c>
    </row>
    <row r="6" spans="1:14" x14ac:dyDescent="0.2">
      <c r="A6" s="10" t="s">
        <v>148</v>
      </c>
      <c r="B6" s="10" t="s">
        <v>53</v>
      </c>
      <c r="C6" s="8" t="s">
        <v>3</v>
      </c>
      <c r="D6" s="8" t="s">
        <v>11</v>
      </c>
      <c r="E6" s="5">
        <v>1151.1843762906119</v>
      </c>
      <c r="F6" s="5">
        <v>1181.9635278649923</v>
      </c>
      <c r="G6" s="5"/>
      <c r="H6" s="5"/>
      <c r="I6" s="5"/>
      <c r="J6" s="5"/>
      <c r="K6" s="14" cm="1">
        <f t="array" ref="K6">IF(COUNTA(E6:J6)&lt;3,SUM(E6:J6),SUM(LARGE(E6:J6,{1,2,3})))</f>
        <v>2333.147904155604</v>
      </c>
      <c r="L6" s="14">
        <f>K6/VLOOKUP(D6,Handicap!A$1:B$38,2)</f>
        <v>2777.5570287566716</v>
      </c>
      <c r="M6" s="16">
        <f t="shared" si="0"/>
        <v>4</v>
      </c>
      <c r="N6" s="16">
        <f t="shared" si="1"/>
        <v>5</v>
      </c>
    </row>
    <row r="7" spans="1:14" x14ac:dyDescent="0.2">
      <c r="A7" s="11" t="s">
        <v>89</v>
      </c>
      <c r="B7" s="11" t="s">
        <v>90</v>
      </c>
      <c r="C7" s="9" t="s">
        <v>5</v>
      </c>
      <c r="D7" s="9" t="s">
        <v>6</v>
      </c>
      <c r="E7" s="5">
        <v>1086.6119284631918</v>
      </c>
      <c r="F7" s="5"/>
      <c r="G7" s="5">
        <v>1131.5528055249913</v>
      </c>
      <c r="H7" s="5"/>
      <c r="I7" s="5"/>
      <c r="J7" s="5"/>
      <c r="K7" s="14" cm="1">
        <f t="array" ref="K7">IF(COUNTA(E7:J7)&lt;3,SUM(E7:J7),SUM(LARGE(E7:J7,{1,2,3})))</f>
        <v>2218.1647339881829</v>
      </c>
      <c r="L7" s="14">
        <f>K7/VLOOKUP(D7,Handicap!A$1:B$38,2)</f>
        <v>2218.1647339881829</v>
      </c>
      <c r="M7" s="16">
        <f t="shared" si="0"/>
        <v>5</v>
      </c>
      <c r="N7" s="16">
        <f t="shared" si="1"/>
        <v>12</v>
      </c>
    </row>
    <row r="8" spans="1:14" x14ac:dyDescent="0.2">
      <c r="A8" s="10" t="s">
        <v>153</v>
      </c>
      <c r="B8" s="10" t="s">
        <v>154</v>
      </c>
      <c r="C8" s="8" t="s">
        <v>5</v>
      </c>
      <c r="D8" s="8" t="s">
        <v>11</v>
      </c>
      <c r="E8" s="5"/>
      <c r="F8" s="5">
        <v>1008.1341039512537</v>
      </c>
      <c r="G8" s="5">
        <v>1021.9396956651024</v>
      </c>
      <c r="H8" s="5"/>
      <c r="I8" s="5"/>
      <c r="J8" s="5"/>
      <c r="K8" s="14" cm="1">
        <f t="array" ref="K8">IF(COUNTA(E8:J8)&lt;3,SUM(E8:J8),SUM(LARGE(E8:J8,{1,2,3})))</f>
        <v>2030.0737996163562</v>
      </c>
      <c r="L8" s="14">
        <f>K8/VLOOKUP(D8,Handicap!A$1:B$38,2)</f>
        <v>2416.7545233528049</v>
      </c>
      <c r="M8" s="16">
        <f t="shared" si="0"/>
        <v>6</v>
      </c>
      <c r="N8" s="16">
        <f t="shared" si="1"/>
        <v>9</v>
      </c>
    </row>
    <row r="9" spans="1:14" x14ac:dyDescent="0.2">
      <c r="A9" s="10" t="s">
        <v>46</v>
      </c>
      <c r="B9" s="10" t="s">
        <v>158</v>
      </c>
      <c r="C9" s="8" t="s">
        <v>5</v>
      </c>
      <c r="D9" s="8" t="s">
        <v>8</v>
      </c>
      <c r="E9" s="5">
        <v>1018.1563654414941</v>
      </c>
      <c r="F9" s="5">
        <v>1010.3734524074694</v>
      </c>
      <c r="G9" s="5"/>
      <c r="H9" s="5"/>
      <c r="I9" s="5"/>
      <c r="J9" s="5"/>
      <c r="K9" s="14" cm="1">
        <f t="array" ref="K9">IF(COUNTA(E9:J9)&lt;3,SUM(E9:J9),SUM(LARGE(E9:J9,{1,2,3})))</f>
        <v>2028.5298178489634</v>
      </c>
      <c r="L9" s="14">
        <f>K9/VLOOKUP(D9,Handicap!A$1:B$38,2)</f>
        <v>2567.7592630999534</v>
      </c>
      <c r="M9" s="16">
        <f t="shared" si="0"/>
        <v>7</v>
      </c>
      <c r="N9" s="16">
        <f t="shared" si="1"/>
        <v>6</v>
      </c>
    </row>
    <row r="10" spans="1:14" x14ac:dyDescent="0.2">
      <c r="A10" s="10" t="s">
        <v>38</v>
      </c>
      <c r="B10" s="10" t="s">
        <v>39</v>
      </c>
      <c r="C10" s="8" t="s">
        <v>3</v>
      </c>
      <c r="D10" s="8" t="s">
        <v>8</v>
      </c>
      <c r="E10" s="5">
        <v>934.23097253291712</v>
      </c>
      <c r="F10" s="23">
        <f>AVERAGE(E10,G10:J10)</f>
        <v>934.23097253291712</v>
      </c>
      <c r="G10" s="5"/>
      <c r="H10" s="5"/>
      <c r="I10" s="5"/>
      <c r="J10" s="5"/>
      <c r="K10" s="14" cm="1">
        <f t="array" ref="K10">IF(COUNTA(E10:J10)&lt;3,SUM(E10:J10),SUM(LARGE(E10:J10,{1,2,3})))</f>
        <v>1868.4619450658342</v>
      </c>
      <c r="L10" s="14">
        <f>K10/VLOOKUP(D10,Handicap!A$1:B$38,2)</f>
        <v>2365.1417026149797</v>
      </c>
      <c r="M10" s="16">
        <f t="shared" si="0"/>
        <v>8</v>
      </c>
      <c r="N10" s="16">
        <f t="shared" si="1"/>
        <v>10</v>
      </c>
    </row>
    <row r="11" spans="1:14" x14ac:dyDescent="0.2">
      <c r="A11" s="10" t="s">
        <v>156</v>
      </c>
      <c r="B11" s="10" t="s">
        <v>197</v>
      </c>
      <c r="C11" s="8" t="s">
        <v>10</v>
      </c>
      <c r="D11" s="8" t="s">
        <v>9</v>
      </c>
      <c r="E11" s="5">
        <v>955.58810610144303</v>
      </c>
      <c r="F11" s="5"/>
      <c r="G11" s="5">
        <v>903.02142305231007</v>
      </c>
      <c r="H11" s="5"/>
      <c r="I11" s="5"/>
      <c r="J11" s="5"/>
      <c r="K11" s="14" cm="1">
        <f t="array" ref="K11">IF(COUNTA(E11:J11)&lt;3,SUM(E11:J11),SUM(LARGE(E11:J11,{1,2,3})))</f>
        <v>1858.6095291537531</v>
      </c>
      <c r="L11" s="14">
        <f>K11/VLOOKUP(D11,Handicap!A$1:B$38,2)</f>
        <v>2511.6344988564233</v>
      </c>
      <c r="M11" s="16">
        <f t="shared" si="0"/>
        <v>9</v>
      </c>
      <c r="N11" s="16">
        <f t="shared" si="1"/>
        <v>7</v>
      </c>
    </row>
    <row r="12" spans="1:14" x14ac:dyDescent="0.2">
      <c r="A12" s="10" t="s">
        <v>163</v>
      </c>
      <c r="B12" s="10" t="s">
        <v>185</v>
      </c>
      <c r="C12" s="8" t="s">
        <v>10</v>
      </c>
      <c r="D12" s="8" t="s">
        <v>4</v>
      </c>
      <c r="E12" s="5">
        <v>895.21192791945168</v>
      </c>
      <c r="F12" s="5">
        <v>939.18083273694742</v>
      </c>
      <c r="G12" s="5"/>
      <c r="H12" s="5"/>
      <c r="I12" s="5"/>
      <c r="J12" s="5"/>
      <c r="K12" s="14" cm="1">
        <f t="array" ref="K12">IF(COUNTA(E12:J12)&lt;3,SUM(E12:J12),SUM(LARGE(E12:J12,{1,2,3})))</f>
        <v>1834.3927606563991</v>
      </c>
      <c r="L12" s="14">
        <f>K12/VLOOKUP(D12,Handicap!A$1:B$38,2)</f>
        <v>2061.1154614116845</v>
      </c>
      <c r="M12" s="16">
        <f t="shared" si="0"/>
        <v>10</v>
      </c>
      <c r="N12" s="16">
        <f t="shared" si="1"/>
        <v>13</v>
      </c>
    </row>
    <row r="13" spans="1:14" x14ac:dyDescent="0.2">
      <c r="A13" s="10" t="s">
        <v>156</v>
      </c>
      <c r="B13" s="10" t="s">
        <v>143</v>
      </c>
      <c r="C13" s="8" t="s">
        <v>3</v>
      </c>
      <c r="D13" s="8" t="s">
        <v>9</v>
      </c>
      <c r="E13" s="23">
        <f>AVERAGE(F13:J13)</f>
        <v>904.37762547992952</v>
      </c>
      <c r="F13" s="5">
        <v>904.37762547992952</v>
      </c>
      <c r="G13" s="5"/>
      <c r="H13" s="5"/>
      <c r="I13" s="5"/>
      <c r="J13" s="5"/>
      <c r="K13" s="14" cm="1">
        <f t="array" ref="K13">IF(COUNTA(E13:J13)&lt;3,SUM(E13:J13),SUM(LARGE(E13:J13,{1,2,3})))</f>
        <v>1808.755250959859</v>
      </c>
      <c r="L13" s="14">
        <f>K13/VLOOKUP(D13,Handicap!A$1:B$38,2)</f>
        <v>2444.2638526484584</v>
      </c>
      <c r="M13" s="16">
        <f t="shared" si="0"/>
        <v>11</v>
      </c>
      <c r="N13" s="16">
        <f t="shared" si="1"/>
        <v>8</v>
      </c>
    </row>
    <row r="14" spans="1:14" x14ac:dyDescent="0.2">
      <c r="A14" s="10" t="s">
        <v>164</v>
      </c>
      <c r="B14" s="10" t="s">
        <v>165</v>
      </c>
      <c r="C14" s="8" t="s">
        <v>3</v>
      </c>
      <c r="D14" s="8" t="s">
        <v>20</v>
      </c>
      <c r="E14" s="5"/>
      <c r="F14" s="5">
        <v>849.14036355994381</v>
      </c>
      <c r="G14" s="5">
        <v>840.61707468192174</v>
      </c>
      <c r="H14" s="5"/>
      <c r="I14" s="5"/>
      <c r="J14" s="5"/>
      <c r="K14" s="14" cm="1">
        <f t="array" ref="K14">IF(COUNTA(E14:J14)&lt;3,SUM(E14:J14),SUM(LARGE(E14:J14,{1,2,3})))</f>
        <v>1689.7574382418657</v>
      </c>
      <c r="L14" s="14">
        <f>K14/VLOOKUP(D14,Handicap!A$1:B$38,2)</f>
        <v>2964.4867337576593</v>
      </c>
      <c r="M14" s="16">
        <f t="shared" si="0"/>
        <v>12</v>
      </c>
      <c r="N14" s="16">
        <f t="shared" si="1"/>
        <v>4</v>
      </c>
    </row>
    <row r="15" spans="1:14" x14ac:dyDescent="0.2">
      <c r="A15" s="11" t="s">
        <v>186</v>
      </c>
      <c r="B15" s="11" t="s">
        <v>249</v>
      </c>
      <c r="C15" s="9" t="s">
        <v>10</v>
      </c>
      <c r="D15" s="9" t="s">
        <v>9</v>
      </c>
      <c r="E15" s="5">
        <v>830.7647418724921</v>
      </c>
      <c r="F15" s="5">
        <v>842.98215530535083</v>
      </c>
      <c r="G15" s="5"/>
      <c r="H15" s="5"/>
      <c r="I15" s="5"/>
      <c r="J15" s="5"/>
      <c r="K15" s="14" cm="1">
        <f t="array" ref="K15">IF(COUNTA(E15:J15)&lt;3,SUM(E15:J15),SUM(LARGE(E15:J15,{1,2,3})))</f>
        <v>1673.746897177843</v>
      </c>
      <c r="L15" s="14">
        <f>K15/VLOOKUP(D15,Handicap!A$1:B$38,2)</f>
        <v>2261.8201313214095</v>
      </c>
      <c r="M15" s="16">
        <f t="shared" si="0"/>
        <v>13</v>
      </c>
      <c r="N15" s="16">
        <f t="shared" si="1"/>
        <v>11</v>
      </c>
    </row>
    <row r="16" spans="1:14" x14ac:dyDescent="0.2">
      <c r="A16" s="10" t="s">
        <v>183</v>
      </c>
      <c r="B16" s="10" t="s">
        <v>91</v>
      </c>
      <c r="C16" s="8" t="s">
        <v>3</v>
      </c>
      <c r="D16" s="8" t="s">
        <v>8</v>
      </c>
      <c r="E16" s="5">
        <v>1084.8582635367438</v>
      </c>
      <c r="F16" s="5"/>
      <c r="G16" s="5"/>
      <c r="H16" s="5"/>
      <c r="I16" s="5"/>
      <c r="J16" s="5"/>
      <c r="K16" s="14" cm="1">
        <f t="array" ref="K16">IF(COUNTA(E16:J16)&lt;3,SUM(E16:J16),SUM(LARGE(E16:J16,{1,2,3})))</f>
        <v>1084.8582635367438</v>
      </c>
      <c r="L16" s="14">
        <f>K16/VLOOKUP(D16,Handicap!A$1:B$38,2)</f>
        <v>1373.2383082743593</v>
      </c>
      <c r="M16" s="16">
        <f t="shared" si="0"/>
        <v>14</v>
      </c>
      <c r="N16" s="16">
        <f t="shared" si="1"/>
        <v>19</v>
      </c>
    </row>
    <row r="17" spans="1:14" x14ac:dyDescent="0.2">
      <c r="A17" s="11" t="s">
        <v>46</v>
      </c>
      <c r="B17" s="11" t="s">
        <v>277</v>
      </c>
      <c r="C17" s="9" t="s">
        <v>10</v>
      </c>
      <c r="D17" s="9" t="s">
        <v>9</v>
      </c>
      <c r="E17" s="5">
        <v>0</v>
      </c>
      <c r="F17" s="5">
        <v>1082.3125215633966</v>
      </c>
      <c r="G17" s="5"/>
      <c r="H17" s="5"/>
      <c r="I17" s="5"/>
      <c r="J17" s="5"/>
      <c r="K17" s="14" cm="1">
        <f t="array" ref="K17">IF(COUNTA(E17:J17)&lt;3,SUM(E17:J17),SUM(LARGE(E17:J17,{1,2,3})))</f>
        <v>1082.3125215633966</v>
      </c>
      <c r="L17" s="14">
        <f>K17/VLOOKUP(D17,Handicap!A$1:B$38,2)</f>
        <v>1462.5844885991846</v>
      </c>
      <c r="M17" s="16">
        <f t="shared" si="0"/>
        <v>15</v>
      </c>
      <c r="N17" s="16">
        <f t="shared" si="1"/>
        <v>16</v>
      </c>
    </row>
    <row r="18" spans="1:14" x14ac:dyDescent="0.2">
      <c r="A18" s="10" t="s">
        <v>117</v>
      </c>
      <c r="B18" s="10" t="s">
        <v>118</v>
      </c>
      <c r="C18" s="8" t="s">
        <v>10</v>
      </c>
      <c r="D18" s="8" t="s">
        <v>9</v>
      </c>
      <c r="E18" s="5"/>
      <c r="F18" s="5"/>
      <c r="G18" s="5">
        <v>1067.8679301702584</v>
      </c>
      <c r="H18" s="5"/>
      <c r="I18" s="5"/>
      <c r="J18" s="5"/>
      <c r="K18" s="14" cm="1">
        <f t="array" ref="K18">IF(COUNTA(E18:J18)&lt;3,SUM(E18:J18),SUM(LARGE(E18:J18,{1,2,3})))</f>
        <v>1067.8679301702584</v>
      </c>
      <c r="L18" s="14">
        <f>K18/VLOOKUP(D18,Handicap!A$1:B$38,2)</f>
        <v>1443.0647705003491</v>
      </c>
      <c r="M18" s="16">
        <f t="shared" si="0"/>
        <v>16</v>
      </c>
      <c r="N18" s="16">
        <f t="shared" si="1"/>
        <v>17</v>
      </c>
    </row>
    <row r="19" spans="1:14" x14ac:dyDescent="0.2">
      <c r="A19" s="11" t="s">
        <v>186</v>
      </c>
      <c r="B19" s="11" t="s">
        <v>223</v>
      </c>
      <c r="C19" s="9" t="s">
        <v>3</v>
      </c>
      <c r="D19" s="9" t="s">
        <v>6</v>
      </c>
      <c r="E19" s="5">
        <v>1063.8142844193694</v>
      </c>
      <c r="F19" s="5"/>
      <c r="G19" s="5"/>
      <c r="H19" s="5"/>
      <c r="I19" s="5"/>
      <c r="J19" s="5"/>
      <c r="K19" s="14" cm="1">
        <f t="array" ref="K19">IF(COUNTA(E19:J19)&lt;3,SUM(E19:J19),SUM(LARGE(E19:J19,{1,2,3})))</f>
        <v>1063.8142844193694</v>
      </c>
      <c r="L19" s="14">
        <f>K19/VLOOKUP(D19,Handicap!A$1:B$38,2)</f>
        <v>1063.8142844193694</v>
      </c>
      <c r="M19" s="16">
        <f t="shared" si="0"/>
        <v>17</v>
      </c>
      <c r="N19" s="16">
        <f t="shared" si="1"/>
        <v>29</v>
      </c>
    </row>
    <row r="20" spans="1:14" x14ac:dyDescent="0.2">
      <c r="A20" s="10" t="s">
        <v>117</v>
      </c>
      <c r="B20" s="10" t="s">
        <v>282</v>
      </c>
      <c r="C20" s="8" t="s">
        <v>278</v>
      </c>
      <c r="D20" s="8" t="s">
        <v>6</v>
      </c>
      <c r="E20" s="5"/>
      <c r="F20" s="5">
        <v>1046.3896400782708</v>
      </c>
      <c r="G20" s="5"/>
      <c r="H20" s="5"/>
      <c r="I20" s="5"/>
      <c r="J20" s="5"/>
      <c r="K20" s="14" cm="1">
        <f t="array" ref="K20">IF(COUNTA(E20:J20)&lt;3,SUM(E20:J20),SUM(LARGE(E20:J20,{1,2,3})))</f>
        <v>1046.3896400782708</v>
      </c>
      <c r="L20" s="14">
        <f>K20/VLOOKUP(D20,Handicap!A$1:B$38,2)</f>
        <v>1046.3896400782708</v>
      </c>
      <c r="M20" s="16">
        <f t="shared" si="0"/>
        <v>18</v>
      </c>
      <c r="N20" s="16">
        <f t="shared" si="1"/>
        <v>30</v>
      </c>
    </row>
    <row r="21" spans="1:14" x14ac:dyDescent="0.2">
      <c r="A21" s="10" t="s">
        <v>229</v>
      </c>
      <c r="B21" s="10" t="s">
        <v>212</v>
      </c>
      <c r="C21" s="8" t="s">
        <v>3</v>
      </c>
      <c r="D21" s="8" t="s">
        <v>100</v>
      </c>
      <c r="E21" s="5">
        <v>1030.9956979387018</v>
      </c>
      <c r="F21" s="5"/>
      <c r="G21" s="5"/>
      <c r="H21" s="5"/>
      <c r="I21" s="5"/>
      <c r="J21" s="5"/>
      <c r="K21" s="14" cm="1">
        <f t="array" ref="K21">IF(COUNTA(E21:J21)&lt;3,SUM(E21:J21),SUM(LARGE(E21:J21,{1,2,3})))</f>
        <v>1030.9956979387018</v>
      </c>
      <c r="L21" s="14">
        <f>K21/VLOOKUP(D21,Handicap!A$1:B$38,2)</f>
        <v>1171.5860203848883</v>
      </c>
      <c r="M21" s="16">
        <f t="shared" si="0"/>
        <v>19</v>
      </c>
      <c r="N21" s="16">
        <f t="shared" si="1"/>
        <v>25</v>
      </c>
    </row>
    <row r="22" spans="1:14" x14ac:dyDescent="0.2">
      <c r="A22" s="10" t="s">
        <v>50</v>
      </c>
      <c r="B22" s="10" t="s">
        <v>189</v>
      </c>
      <c r="C22" s="8" t="s">
        <v>3</v>
      </c>
      <c r="D22" s="8" t="s">
        <v>19</v>
      </c>
      <c r="E22" s="5">
        <v>1010.7032895040907</v>
      </c>
      <c r="F22" s="5"/>
      <c r="G22" s="5"/>
      <c r="H22" s="5"/>
      <c r="I22" s="5"/>
      <c r="J22" s="5"/>
      <c r="K22" s="14" cm="1">
        <f t="array" ref="K22">IF(COUNTA(E22:J22)&lt;3,SUM(E22:J22),SUM(LARGE(E22:J22,{1,2,3})))</f>
        <v>1010.7032895040907</v>
      </c>
      <c r="L22" s="14">
        <f>K22/VLOOKUP(D22,Handicap!A$1:B$38,2)</f>
        <v>1906.9873386869633</v>
      </c>
      <c r="M22" s="16">
        <f t="shared" si="0"/>
        <v>20</v>
      </c>
      <c r="N22" s="16">
        <f t="shared" si="1"/>
        <v>14</v>
      </c>
    </row>
    <row r="23" spans="1:14" x14ac:dyDescent="0.2">
      <c r="A23" s="10" t="s">
        <v>156</v>
      </c>
      <c r="B23" s="10" t="s">
        <v>275</v>
      </c>
      <c r="C23" s="8" t="s">
        <v>102</v>
      </c>
      <c r="D23" s="8" t="s">
        <v>105</v>
      </c>
      <c r="E23" s="5">
        <v>1007.9475303339583</v>
      </c>
      <c r="F23" s="5"/>
      <c r="G23" s="5"/>
      <c r="H23" s="5"/>
      <c r="I23" s="5"/>
      <c r="J23" s="5"/>
      <c r="K23" s="14" cm="1">
        <f t="array" ref="K23">IF(COUNTA(E23:J23)&lt;3,SUM(E23:J23),SUM(LARGE(E23:J23,{1,2,3})))</f>
        <v>1007.9475303339583</v>
      </c>
      <c r="L23" s="14">
        <f>K23/VLOOKUP(D23,Handicap!A$1:B$38,2)</f>
        <v>1083.8145487461916</v>
      </c>
      <c r="M23" s="16">
        <f t="shared" si="0"/>
        <v>21</v>
      </c>
      <c r="N23" s="16">
        <f t="shared" si="1"/>
        <v>28</v>
      </c>
    </row>
    <row r="24" spans="1:14" x14ac:dyDescent="0.2">
      <c r="A24" s="10" t="s">
        <v>160</v>
      </c>
      <c r="B24" s="10" t="s">
        <v>161</v>
      </c>
      <c r="C24" s="8" t="s">
        <v>3</v>
      </c>
      <c r="D24" s="8" t="s">
        <v>9</v>
      </c>
      <c r="E24" s="5"/>
      <c r="F24" s="5">
        <v>993.11180805747392</v>
      </c>
      <c r="G24" s="5"/>
      <c r="H24" s="5"/>
      <c r="I24" s="5"/>
      <c r="J24" s="5"/>
      <c r="K24" s="14" cm="1">
        <f t="array" ref="K24">IF(COUNTA(E24:J24)&lt;3,SUM(E24:J24),SUM(LARGE(E24:J24,{1,2,3})))</f>
        <v>993.11180805747392</v>
      </c>
      <c r="L24" s="14">
        <f>K24/VLOOKUP(D24,Handicap!A$1:B$38,2)</f>
        <v>1342.0429838614514</v>
      </c>
      <c r="M24" s="16">
        <f t="shared" si="0"/>
        <v>22</v>
      </c>
      <c r="N24" s="16">
        <f t="shared" si="1"/>
        <v>20</v>
      </c>
    </row>
    <row r="25" spans="1:14" x14ac:dyDescent="0.2">
      <c r="A25" s="10" t="s">
        <v>46</v>
      </c>
      <c r="B25" s="10" t="s">
        <v>85</v>
      </c>
      <c r="C25" s="8" t="s">
        <v>3</v>
      </c>
      <c r="D25" s="8" t="s">
        <v>11</v>
      </c>
      <c r="E25" s="5"/>
      <c r="F25" s="5"/>
      <c r="G25" s="5">
        <v>992.31683809393303</v>
      </c>
      <c r="H25" s="5"/>
      <c r="I25" s="5"/>
      <c r="J25" s="5"/>
      <c r="K25" s="14" cm="1">
        <f t="array" ref="K25">IF(COUNTA(E25:J25)&lt;3,SUM(E25:J25),SUM(LARGE(E25:J25,{1,2,3})))</f>
        <v>992.31683809393303</v>
      </c>
      <c r="L25" s="14">
        <f>K25/VLOOKUP(D25,Handicap!A$1:B$38,2)</f>
        <v>1181.3295691594442</v>
      </c>
      <c r="M25" s="16">
        <f t="shared" si="0"/>
        <v>23</v>
      </c>
      <c r="N25" s="16">
        <f t="shared" si="1"/>
        <v>24</v>
      </c>
    </row>
    <row r="26" spans="1:14" x14ac:dyDescent="0.2">
      <c r="A26" s="10" t="s">
        <v>144</v>
      </c>
      <c r="B26" s="10" t="s">
        <v>196</v>
      </c>
      <c r="C26" s="8" t="s">
        <v>5</v>
      </c>
      <c r="D26" s="8" t="s">
        <v>9</v>
      </c>
      <c r="E26" s="5"/>
      <c r="F26" s="5"/>
      <c r="G26" s="5">
        <v>984.80441311911204</v>
      </c>
      <c r="H26" s="5"/>
      <c r="I26" s="5"/>
      <c r="J26" s="5"/>
      <c r="K26" s="14" cm="1">
        <f t="array" ref="K26">IF(COUNTA(E26:J26)&lt;3,SUM(E26:J26),SUM(LARGE(E26:J26,{1,2,3})))</f>
        <v>984.80441311911204</v>
      </c>
      <c r="L26" s="14">
        <f>K26/VLOOKUP(D26,Handicap!A$1:B$38,2)</f>
        <v>1330.8167744852865</v>
      </c>
      <c r="M26" s="16">
        <f t="shared" si="0"/>
        <v>24</v>
      </c>
      <c r="N26" s="16">
        <f t="shared" si="1"/>
        <v>21</v>
      </c>
    </row>
    <row r="27" spans="1:14" x14ac:dyDescent="0.2">
      <c r="A27" s="10" t="s">
        <v>40</v>
      </c>
      <c r="B27" s="10" t="s">
        <v>157</v>
      </c>
      <c r="C27" s="8" t="s">
        <v>12</v>
      </c>
      <c r="D27" s="8" t="s">
        <v>16</v>
      </c>
      <c r="E27" s="5"/>
      <c r="F27" s="5"/>
      <c r="G27" s="5">
        <v>974.98703957247096</v>
      </c>
      <c r="H27" s="5"/>
      <c r="I27" s="5"/>
      <c r="J27" s="5"/>
      <c r="K27" s="14" cm="1">
        <f t="array" ref="K27">IF(COUNTA(E27:J27)&lt;3,SUM(E27:J27),SUM(LARGE(E27:J27,{1,2,3})))</f>
        <v>974.98703957247096</v>
      </c>
      <c r="L27" s="14">
        <f>K27/VLOOKUP(D27,Handicap!A$1:B$38,2)</f>
        <v>1433.8044699595159</v>
      </c>
      <c r="M27" s="16">
        <f t="shared" si="0"/>
        <v>25</v>
      </c>
      <c r="N27" s="16">
        <f t="shared" si="1"/>
        <v>18</v>
      </c>
    </row>
    <row r="28" spans="1:14" x14ac:dyDescent="0.2">
      <c r="A28" s="10" t="s">
        <v>156</v>
      </c>
      <c r="B28" s="10" t="s">
        <v>283</v>
      </c>
      <c r="C28" s="8" t="s">
        <v>281</v>
      </c>
      <c r="D28" s="8" t="s">
        <v>11</v>
      </c>
      <c r="E28" s="5"/>
      <c r="F28" s="5">
        <v>955.78933378721331</v>
      </c>
      <c r="G28" s="5"/>
      <c r="H28" s="5"/>
      <c r="I28" s="5"/>
      <c r="J28" s="5"/>
      <c r="K28" s="14" cm="1">
        <f t="array" ref="K28">IF(COUNTA(E28:J28)&lt;3,SUM(E28:J28),SUM(LARGE(E28:J28,{1,2,3})))</f>
        <v>955.78933378721331</v>
      </c>
      <c r="L28" s="14">
        <f>K28/VLOOKUP(D28,Handicap!A$1:B$38,2)</f>
        <v>1137.8444449847777</v>
      </c>
      <c r="M28" s="16">
        <f t="shared" si="0"/>
        <v>26</v>
      </c>
      <c r="N28" s="16">
        <f t="shared" si="1"/>
        <v>26</v>
      </c>
    </row>
    <row r="29" spans="1:14" x14ac:dyDescent="0.2">
      <c r="A29" s="10" t="s">
        <v>63</v>
      </c>
      <c r="B29" s="10" t="s">
        <v>162</v>
      </c>
      <c r="C29" s="8" t="s">
        <v>10</v>
      </c>
      <c r="D29" s="8" t="s">
        <v>8</v>
      </c>
      <c r="E29" s="5">
        <v>0</v>
      </c>
      <c r="F29" s="5">
        <v>952.05708636018733</v>
      </c>
      <c r="G29" s="5"/>
      <c r="H29" s="5"/>
      <c r="I29" s="5"/>
      <c r="J29" s="5"/>
      <c r="K29" s="14" cm="1">
        <f t="array" ref="K29">IF(COUNTA(E29:J29)&lt;3,SUM(E29:J29),SUM(LARGE(E29:J29,{1,2,3})))</f>
        <v>952.05708636018733</v>
      </c>
      <c r="L29" s="14">
        <f>K29/VLOOKUP(D29,Handicap!A$1:B$38,2)</f>
        <v>1205.1355523546674</v>
      </c>
      <c r="M29" s="16">
        <f t="shared" si="0"/>
        <v>27</v>
      </c>
      <c r="N29" s="16">
        <f t="shared" si="1"/>
        <v>22</v>
      </c>
    </row>
    <row r="30" spans="1:14" x14ac:dyDescent="0.2">
      <c r="A30" s="10" t="s">
        <v>150</v>
      </c>
      <c r="B30" s="10" t="s">
        <v>151</v>
      </c>
      <c r="C30" s="8" t="s">
        <v>3</v>
      </c>
      <c r="D30" s="8" t="s">
        <v>8</v>
      </c>
      <c r="E30" s="5"/>
      <c r="F30" s="5">
        <v>944.31267294910833</v>
      </c>
      <c r="G30" s="5"/>
      <c r="H30" s="5"/>
      <c r="I30" s="5"/>
      <c r="J30" s="5"/>
      <c r="K30" s="14" cm="1">
        <f t="array" ref="K30">IF(COUNTA(E30:J30)&lt;3,SUM(E30:J30),SUM(LARGE(E30:J30,{1,2,3})))</f>
        <v>944.31267294910833</v>
      </c>
      <c r="L30" s="14">
        <f>K30/VLOOKUP(D30,Handicap!A$1:B$38,2)</f>
        <v>1195.3324974039344</v>
      </c>
      <c r="M30" s="16">
        <f t="shared" si="0"/>
        <v>28</v>
      </c>
      <c r="N30" s="16">
        <f t="shared" si="1"/>
        <v>23</v>
      </c>
    </row>
    <row r="31" spans="1:14" x14ac:dyDescent="0.2">
      <c r="A31" s="10" t="s">
        <v>42</v>
      </c>
      <c r="B31" s="10" t="s">
        <v>152</v>
      </c>
      <c r="C31" s="8" t="s">
        <v>3</v>
      </c>
      <c r="D31" s="8" t="s">
        <v>6</v>
      </c>
      <c r="E31" s="5">
        <v>943.18718983584733</v>
      </c>
      <c r="F31" s="5"/>
      <c r="G31" s="5"/>
      <c r="H31" s="5"/>
      <c r="I31" s="5"/>
      <c r="J31" s="5"/>
      <c r="K31" s="14" cm="1">
        <f t="array" ref="K31">IF(COUNTA(E31:J31)&lt;3,SUM(E31:J31),SUM(LARGE(E31:J31,{1,2,3})))</f>
        <v>943.18718983584733</v>
      </c>
      <c r="L31" s="14">
        <f>K31/VLOOKUP(D31,Handicap!A$1:B$38,2)</f>
        <v>943.18718983584733</v>
      </c>
      <c r="M31" s="16">
        <f t="shared" si="0"/>
        <v>29</v>
      </c>
      <c r="N31" s="16">
        <f t="shared" si="1"/>
        <v>34</v>
      </c>
    </row>
    <row r="32" spans="1:14" x14ac:dyDescent="0.2">
      <c r="A32" s="10" t="s">
        <v>159</v>
      </c>
      <c r="B32" s="10" t="s">
        <v>90</v>
      </c>
      <c r="C32" s="8" t="s">
        <v>5</v>
      </c>
      <c r="D32" s="8" t="s">
        <v>6</v>
      </c>
      <c r="E32" s="5">
        <v>913.18699341554259</v>
      </c>
      <c r="F32" s="5"/>
      <c r="G32" s="5"/>
      <c r="H32" s="5"/>
      <c r="I32" s="5"/>
      <c r="J32" s="5"/>
      <c r="K32" s="14" cm="1">
        <f t="array" ref="K32">IF(COUNTA(E32:J32)&lt;3,SUM(E32:J32),SUM(LARGE(E32:J32,{1,2,3})))</f>
        <v>913.18699341554259</v>
      </c>
      <c r="L32" s="14">
        <f>K32/VLOOKUP(D32,Handicap!A$1:B$38,2)</f>
        <v>913.18699341554259</v>
      </c>
      <c r="M32" s="16">
        <f t="shared" si="0"/>
        <v>30</v>
      </c>
      <c r="N32" s="16">
        <f t="shared" si="1"/>
        <v>35</v>
      </c>
    </row>
    <row r="33" spans="1:14" x14ac:dyDescent="0.2">
      <c r="A33" s="10" t="s">
        <v>163</v>
      </c>
      <c r="B33" s="10" t="s">
        <v>185</v>
      </c>
      <c r="C33" s="8" t="s">
        <v>10</v>
      </c>
      <c r="D33" s="8" t="s">
        <v>4</v>
      </c>
      <c r="E33" s="5"/>
      <c r="F33" s="5"/>
      <c r="G33" s="5">
        <v>912.92416506457425</v>
      </c>
      <c r="H33" s="5"/>
      <c r="I33" s="5"/>
      <c r="J33" s="5"/>
      <c r="K33" s="14" cm="1">
        <f t="array" ref="K33">IF(COUNTA(E33:J33)&lt;3,SUM(E33:J33),SUM(LARGE(E33:J33,{1,2,3})))</f>
        <v>912.92416506457425</v>
      </c>
      <c r="L33" s="14">
        <f>K33/VLOOKUP(D33,Handicap!A$1:B$38,2)</f>
        <v>1025.7574888366003</v>
      </c>
      <c r="M33" s="16">
        <f t="shared" si="0"/>
        <v>31</v>
      </c>
      <c r="N33" s="16">
        <f t="shared" si="1"/>
        <v>31</v>
      </c>
    </row>
    <row r="34" spans="1:14" x14ac:dyDescent="0.2">
      <c r="A34" s="10" t="s">
        <v>163</v>
      </c>
      <c r="B34" s="10" t="s">
        <v>43</v>
      </c>
      <c r="C34" s="8" t="s">
        <v>3</v>
      </c>
      <c r="D34" s="8" t="s">
        <v>8</v>
      </c>
      <c r="E34" s="5">
        <v>888.32252999412071</v>
      </c>
      <c r="F34" s="5"/>
      <c r="G34" s="5"/>
      <c r="H34" s="5"/>
      <c r="I34" s="5"/>
      <c r="J34" s="5"/>
      <c r="K34" s="14" cm="1">
        <f t="array" ref="K34">IF(COUNTA(E34:J34)&lt;3,SUM(E34:J34),SUM(LARGE(E34:J34,{1,2,3})))</f>
        <v>888.32252999412071</v>
      </c>
      <c r="L34" s="14">
        <f>K34/VLOOKUP(D34,Handicap!A$1:B$38,2)</f>
        <v>1124.458898726735</v>
      </c>
      <c r="M34" s="16">
        <f t="shared" si="0"/>
        <v>32</v>
      </c>
      <c r="N34" s="16">
        <f t="shared" si="1"/>
        <v>27</v>
      </c>
    </row>
    <row r="35" spans="1:14" x14ac:dyDescent="0.2">
      <c r="A35" s="10" t="s">
        <v>164</v>
      </c>
      <c r="B35" s="10" t="s">
        <v>165</v>
      </c>
      <c r="C35" s="8" t="s">
        <v>3</v>
      </c>
      <c r="D35" s="8" t="s">
        <v>20</v>
      </c>
      <c r="E35" s="5">
        <v>884.06362945846172</v>
      </c>
      <c r="F35" s="5"/>
      <c r="G35" s="5"/>
      <c r="H35" s="5"/>
      <c r="I35" s="5"/>
      <c r="J35" s="5"/>
      <c r="K35" s="14" cm="1">
        <f t="array" ref="K35">IF(COUNTA(E35:J35)&lt;3,SUM(E35:J35),SUM(LARGE(E35:J35,{1,2,3})))</f>
        <v>884.06362945846172</v>
      </c>
      <c r="L35" s="14">
        <f>K35/VLOOKUP(D35,Handicap!A$1:B$38,2)</f>
        <v>1550.9888236113366</v>
      </c>
      <c r="M35" s="16">
        <f t="shared" si="0"/>
        <v>33</v>
      </c>
      <c r="N35" s="16">
        <f t="shared" si="1"/>
        <v>15</v>
      </c>
    </row>
    <row r="36" spans="1:14" x14ac:dyDescent="0.2">
      <c r="A36" s="10" t="s">
        <v>204</v>
      </c>
      <c r="B36" s="10" t="s">
        <v>82</v>
      </c>
      <c r="C36" s="8" t="s">
        <v>5</v>
      </c>
      <c r="D36" s="8" t="s">
        <v>11</v>
      </c>
      <c r="E36" s="5"/>
      <c r="F36" s="5">
        <v>860.24379965534638</v>
      </c>
      <c r="G36" s="5"/>
      <c r="H36" s="5"/>
      <c r="I36" s="5"/>
      <c r="J36" s="5"/>
      <c r="K36" s="14" cm="1">
        <f t="array" ref="K36">IF(COUNTA(E36:J36)&lt;3,SUM(E36:J36),SUM(LARGE(E36:J36,{1,2,3})))</f>
        <v>860.24379965534638</v>
      </c>
      <c r="L36" s="14">
        <f>K36/VLOOKUP(D36,Handicap!A$1:B$38,2)</f>
        <v>1024.0997614944599</v>
      </c>
      <c r="M36" s="16">
        <f t="shared" si="0"/>
        <v>34</v>
      </c>
      <c r="N36" s="16">
        <f t="shared" si="1"/>
        <v>32</v>
      </c>
    </row>
    <row r="37" spans="1:14" x14ac:dyDescent="0.2">
      <c r="A37" s="10" t="s">
        <v>168</v>
      </c>
      <c r="B37" s="10" t="s">
        <v>138</v>
      </c>
      <c r="C37" s="8" t="s">
        <v>10</v>
      </c>
      <c r="D37" s="8" t="s">
        <v>9</v>
      </c>
      <c r="E37" s="5"/>
      <c r="F37" s="5"/>
      <c r="G37" s="5">
        <v>756.27303064643093</v>
      </c>
      <c r="H37" s="5"/>
      <c r="I37" s="5"/>
      <c r="J37" s="5"/>
      <c r="K37" s="14" cm="1">
        <f t="array" ref="K37">IF(COUNTA(E37:J37)&lt;3,SUM(E37:J37),SUM(LARGE(E37:J37,{1,2,3})))</f>
        <v>756.27303064643093</v>
      </c>
      <c r="L37" s="14">
        <f>K37/VLOOKUP(D37,Handicap!A$1:B$38,2)</f>
        <v>1021.9905819546364</v>
      </c>
      <c r="M37" s="16">
        <f t="shared" si="0"/>
        <v>35</v>
      </c>
      <c r="N37" s="16">
        <f t="shared" si="1"/>
        <v>33</v>
      </c>
    </row>
    <row r="38" spans="1:14" x14ac:dyDescent="0.2">
      <c r="A38" s="10" t="s">
        <v>40</v>
      </c>
      <c r="B38" s="10" t="s">
        <v>276</v>
      </c>
      <c r="C38" s="8" t="s">
        <v>5</v>
      </c>
      <c r="D38" s="8" t="s">
        <v>4</v>
      </c>
      <c r="E38" s="5">
        <v>729.55322326035741</v>
      </c>
      <c r="F38" s="5"/>
      <c r="G38" s="5"/>
      <c r="H38" s="5"/>
      <c r="I38" s="5"/>
      <c r="J38" s="5"/>
      <c r="K38" s="14" cm="1">
        <f t="array" ref="K38">IF(COUNTA(E38:J38)&lt;3,SUM(E38:J38),SUM(LARGE(E38:J38,{1,2,3})))</f>
        <v>729.55322326035741</v>
      </c>
      <c r="L38" s="14">
        <f>K38/VLOOKUP(D38,Handicap!A$1:B$38,2)</f>
        <v>819.72272276444653</v>
      </c>
      <c r="M38" s="16">
        <f t="shared" si="0"/>
        <v>36</v>
      </c>
      <c r="N38" s="16">
        <f t="shared" si="1"/>
        <v>36</v>
      </c>
    </row>
    <row r="39" spans="1:14" x14ac:dyDescent="0.2">
      <c r="A39" s="10" t="s">
        <v>99</v>
      </c>
      <c r="B39" s="10" t="s">
        <v>284</v>
      </c>
      <c r="C39" s="8" t="s">
        <v>10</v>
      </c>
      <c r="D39" s="8" t="s">
        <v>6</v>
      </c>
      <c r="E39" s="5"/>
      <c r="F39" s="5">
        <v>0</v>
      </c>
      <c r="G39" s="5"/>
      <c r="H39" s="5"/>
      <c r="I39" s="5"/>
      <c r="J39" s="5"/>
      <c r="K39" s="14" cm="1">
        <f t="array" ref="K39">IF(COUNTA(E39:J39)&lt;3,SUM(E39:J39),SUM(LARGE(E39:J39,{1,2,3})))</f>
        <v>0</v>
      </c>
      <c r="L39" s="14">
        <f>K39/VLOOKUP(D39,Handicap!A$1:B$38,2)</f>
        <v>0</v>
      </c>
      <c r="M39" s="16">
        <f t="shared" si="0"/>
        <v>37</v>
      </c>
      <c r="N39" s="16">
        <f t="shared" si="1"/>
        <v>37</v>
      </c>
    </row>
    <row r="40" spans="1:14" x14ac:dyDescent="0.2">
      <c r="A40" s="10" t="s">
        <v>149</v>
      </c>
      <c r="B40" s="10" t="s">
        <v>90</v>
      </c>
      <c r="C40" s="8" t="s">
        <v>5</v>
      </c>
      <c r="D40" s="8" t="s">
        <v>6</v>
      </c>
      <c r="E40" s="5"/>
      <c r="F40" s="5"/>
      <c r="G40" s="5">
        <v>0</v>
      </c>
      <c r="H40" s="5"/>
      <c r="I40" s="5"/>
      <c r="J40" s="5"/>
      <c r="K40" s="14" cm="1">
        <f t="array" ref="K40">IF(COUNTA(E40:J40)&lt;3,SUM(E40:J40),SUM(LARGE(E40:J40,{1,2,3})))</f>
        <v>0</v>
      </c>
      <c r="L40" s="14">
        <f>K40/VLOOKUP(D40,Handicap!A$1:B$38,2)</f>
        <v>0</v>
      </c>
      <c r="M40" s="16">
        <f t="shared" si="0"/>
        <v>37</v>
      </c>
      <c r="N40" s="16">
        <f t="shared" si="1"/>
        <v>37</v>
      </c>
    </row>
    <row r="43" spans="1:14" x14ac:dyDescent="0.2">
      <c r="F43" s="25" t="s">
        <v>311</v>
      </c>
      <c r="G43" s="26" t="s">
        <v>320</v>
      </c>
    </row>
    <row r="47" spans="1:14" x14ac:dyDescent="0.2">
      <c r="D47" s="24"/>
      <c r="E47" s="21"/>
      <c r="F47" s="22"/>
    </row>
  </sheetData>
  <sortState xmlns:xlrd2="http://schemas.microsoft.com/office/spreadsheetml/2017/richdata2" ref="A3:N40">
    <sortCondition ref="M3:M40"/>
  </sortState>
  <mergeCells count="11">
    <mergeCell ref="G1:G2"/>
    <mergeCell ref="A1:B2"/>
    <mergeCell ref="C1:C2"/>
    <mergeCell ref="D1:D2"/>
    <mergeCell ref="E1:E2"/>
    <mergeCell ref="F1:F2"/>
    <mergeCell ref="H1:H2"/>
    <mergeCell ref="I1:I2"/>
    <mergeCell ref="J1:J2"/>
    <mergeCell ref="K1:L1"/>
    <mergeCell ref="M1:N1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72763-C5F1-4ABD-AC26-2567D30CB987}">
  <dimension ref="A1:N39"/>
  <sheetViews>
    <sheetView zoomScale="85" zoomScaleNormal="85" workbookViewId="0">
      <selection activeCell="E60" sqref="E60"/>
    </sheetView>
  </sheetViews>
  <sheetFormatPr baseColWidth="10" defaultColWidth="8.83203125" defaultRowHeight="15" x14ac:dyDescent="0.2"/>
  <cols>
    <col min="1" max="1" width="9.1640625" customWidth="1"/>
    <col min="2" max="2" width="14.5" customWidth="1"/>
    <col min="3" max="4" width="9.1640625" style="1"/>
    <col min="5" max="5" width="14.1640625" style="1" customWidth="1"/>
    <col min="6" max="6" width="14.33203125" style="2" customWidth="1"/>
    <col min="7" max="7" width="11.83203125" style="1" customWidth="1"/>
    <col min="8" max="8" width="11.33203125" customWidth="1"/>
    <col min="9" max="9" width="8.83203125" style="1"/>
    <col min="11" max="12" width="9.1640625" style="1"/>
  </cols>
  <sheetData>
    <row r="1" spans="1:14" ht="14.5" customHeight="1" x14ac:dyDescent="0.2">
      <c r="A1" s="33" t="s">
        <v>0</v>
      </c>
      <c r="B1" s="33"/>
      <c r="C1" s="34" t="s">
        <v>1</v>
      </c>
      <c r="D1" s="34" t="s">
        <v>2</v>
      </c>
      <c r="E1" s="35" t="s">
        <v>232</v>
      </c>
      <c r="F1" s="37" t="s">
        <v>233</v>
      </c>
      <c r="G1" s="27" t="s">
        <v>234</v>
      </c>
      <c r="H1" s="27"/>
      <c r="I1" s="28"/>
      <c r="J1" s="30"/>
      <c r="K1" s="31" t="s">
        <v>109</v>
      </c>
      <c r="L1" s="31"/>
      <c r="M1" s="32" t="s">
        <v>110</v>
      </c>
      <c r="N1" s="32"/>
    </row>
    <row r="2" spans="1:14" x14ac:dyDescent="0.2">
      <c r="A2" s="33"/>
      <c r="B2" s="33"/>
      <c r="C2" s="34"/>
      <c r="D2" s="34"/>
      <c r="E2" s="36"/>
      <c r="F2" s="38"/>
      <c r="G2" s="27"/>
      <c r="H2" s="27"/>
      <c r="I2" s="29"/>
      <c r="J2" s="30"/>
      <c r="K2" s="13" t="s">
        <v>107</v>
      </c>
      <c r="L2" s="13" t="s">
        <v>108</v>
      </c>
      <c r="M2" s="15" t="s">
        <v>107</v>
      </c>
      <c r="N2" s="15" t="s">
        <v>108</v>
      </c>
    </row>
    <row r="3" spans="1:14" x14ac:dyDescent="0.2">
      <c r="A3" s="11" t="s">
        <v>57</v>
      </c>
      <c r="B3" s="20" t="s">
        <v>95</v>
      </c>
      <c r="C3" s="9" t="s">
        <v>5</v>
      </c>
      <c r="D3" s="9" t="s">
        <v>16</v>
      </c>
      <c r="E3" s="5">
        <v>1088.018531042399</v>
      </c>
      <c r="F3" s="5">
        <v>1052.2811566612259</v>
      </c>
      <c r="G3" s="5">
        <v>1123.2038113777824</v>
      </c>
      <c r="H3" s="5"/>
      <c r="I3" s="5"/>
      <c r="J3" s="7"/>
      <c r="K3" s="14" cm="1">
        <f t="array" ref="K3">IF(COUNTA(E3:J3)&lt;3,SUM(E3:J3),SUM(LARGE(E3:J3,{1,2,3})))</f>
        <v>3263.503499081407</v>
      </c>
      <c r="L3" s="14">
        <f>K3/VLOOKUP(D3,Handicap!A$1:B$38,2)</f>
        <v>4799.2698515903039</v>
      </c>
      <c r="M3" s="16">
        <f t="shared" ref="M3:M32" si="0">RANK(K3,K:K)</f>
        <v>1</v>
      </c>
      <c r="N3" s="16">
        <f t="shared" ref="N3:N32" si="1">RANK(L3,L:L)</f>
        <v>1</v>
      </c>
    </row>
    <row r="4" spans="1:14" x14ac:dyDescent="0.2">
      <c r="A4" s="11" t="s">
        <v>89</v>
      </c>
      <c r="B4" s="11" t="s">
        <v>173</v>
      </c>
      <c r="C4" s="9" t="s">
        <v>3</v>
      </c>
      <c r="D4" s="9" t="s">
        <v>14</v>
      </c>
      <c r="E4" s="5"/>
      <c r="F4" s="5">
        <v>1096.5438572561998</v>
      </c>
      <c r="G4" s="5">
        <v>1182.2827284137188</v>
      </c>
      <c r="H4" s="5"/>
      <c r="I4" s="5"/>
      <c r="J4" s="7"/>
      <c r="K4" s="14" cm="1">
        <f t="array" ref="K4">IF(COUNTA(E4:J4)&lt;3,SUM(E4:J4),SUM(LARGE(E4:J4,{1,2,3})))</f>
        <v>2278.8265856699186</v>
      </c>
      <c r="L4" s="14">
        <f>K4/VLOOKUP(D4,Handicap!A$1:B$38,2)</f>
        <v>2712.888792464189</v>
      </c>
      <c r="M4" s="16">
        <f t="shared" si="0"/>
        <v>2</v>
      </c>
      <c r="N4" s="16">
        <f t="shared" si="1"/>
        <v>6</v>
      </c>
    </row>
    <row r="5" spans="1:14" x14ac:dyDescent="0.2">
      <c r="A5" s="11" t="s">
        <v>93</v>
      </c>
      <c r="B5" s="11" t="s">
        <v>184</v>
      </c>
      <c r="C5" s="9" t="s">
        <v>5</v>
      </c>
      <c r="D5" s="9" t="s">
        <v>16</v>
      </c>
      <c r="E5" s="5"/>
      <c r="F5" s="5">
        <v>1056.2938143162794</v>
      </c>
      <c r="G5" s="5">
        <v>1106.1704362080889</v>
      </c>
      <c r="H5" s="5"/>
      <c r="I5" s="5"/>
      <c r="J5" s="7"/>
      <c r="K5" s="14" cm="1">
        <f t="array" ref="K5">IF(COUNTA(E5:J5)&lt;3,SUM(E5:J5),SUM(LARGE(E5:J5,{1,2,3})))</f>
        <v>2162.4642505243683</v>
      </c>
      <c r="L5" s="14">
        <f>K5/VLOOKUP(D5,Handicap!A$1:B$38,2)</f>
        <v>3180.0944860652471</v>
      </c>
      <c r="M5" s="16">
        <f t="shared" si="0"/>
        <v>3</v>
      </c>
      <c r="N5" s="16">
        <f t="shared" si="1"/>
        <v>5</v>
      </c>
    </row>
    <row r="6" spans="1:14" x14ac:dyDescent="0.2">
      <c r="A6" s="10" t="s">
        <v>220</v>
      </c>
      <c r="B6" s="12" t="s">
        <v>271</v>
      </c>
      <c r="C6" s="8" t="s">
        <v>3</v>
      </c>
      <c r="D6" s="8" t="s">
        <v>14</v>
      </c>
      <c r="E6" s="5">
        <v>1043.6878818464731</v>
      </c>
      <c r="F6" s="5">
        <v>1092.4694664064532</v>
      </c>
      <c r="G6" s="5"/>
      <c r="H6" s="5"/>
      <c r="I6" s="5"/>
      <c r="J6" s="5"/>
      <c r="K6" s="14" cm="1">
        <f t="array" ref="K6">IF(COUNTA(E6:J6)&lt;3,SUM(E6:J6),SUM(LARGE(E6:J6,{1,2,3})))</f>
        <v>2136.1573482529266</v>
      </c>
      <c r="L6" s="14">
        <f>K6/VLOOKUP(D6,Handicap!A$1:B$38,2)</f>
        <v>2543.0444622058649</v>
      </c>
      <c r="M6" s="16">
        <f t="shared" si="0"/>
        <v>4</v>
      </c>
      <c r="N6" s="16">
        <f t="shared" si="1"/>
        <v>8</v>
      </c>
    </row>
    <row r="7" spans="1:14" x14ac:dyDescent="0.2">
      <c r="A7" s="10" t="s">
        <v>272</v>
      </c>
      <c r="B7" s="12" t="s">
        <v>98</v>
      </c>
      <c r="C7" s="8" t="s">
        <v>5</v>
      </c>
      <c r="D7" s="8" t="s">
        <v>21</v>
      </c>
      <c r="E7" s="5">
        <v>993.20019804000242</v>
      </c>
      <c r="F7" s="5">
        <v>1029.439874624768</v>
      </c>
      <c r="G7" s="23"/>
      <c r="H7" s="5"/>
      <c r="I7" s="5"/>
      <c r="J7" s="7"/>
      <c r="K7" s="14" cm="1">
        <f t="array" ref="K7">IF(COUNTA(E7:J7)&lt;3,SUM(E7:J7),SUM(LARGE(E7:J7,{1,2,3})))</f>
        <v>2022.6400726647703</v>
      </c>
      <c r="L7" s="14">
        <f>K7/VLOOKUP(D7,Handicap!A$1:B$38,2)</f>
        <v>3816.3020238957929</v>
      </c>
      <c r="M7" s="16">
        <f t="shared" si="0"/>
        <v>5</v>
      </c>
      <c r="N7" s="16">
        <f t="shared" si="1"/>
        <v>3</v>
      </c>
    </row>
    <row r="8" spans="1:14" x14ac:dyDescent="0.2">
      <c r="A8" s="10" t="s">
        <v>225</v>
      </c>
      <c r="B8" s="10" t="s">
        <v>226</v>
      </c>
      <c r="C8" s="8" t="s">
        <v>10</v>
      </c>
      <c r="D8" s="8" t="s">
        <v>23</v>
      </c>
      <c r="E8" s="5"/>
      <c r="F8" s="5">
        <v>956.47123849748903</v>
      </c>
      <c r="G8" s="5">
        <v>929.74052918726454</v>
      </c>
      <c r="H8" s="5"/>
      <c r="I8" s="5"/>
      <c r="J8" s="5"/>
      <c r="K8" s="14" cm="1">
        <f t="array" ref="K8">IF(COUNTA(E8:J8)&lt;3,SUM(E8:J8),SUM(LARGE(E8:J8,{1,2,3})))</f>
        <v>1886.2117676847536</v>
      </c>
      <c r="L8" s="14">
        <f>K8/VLOOKUP(D8,Handicap!A$1:B$38,2)</f>
        <v>4100.4603645320731</v>
      </c>
      <c r="M8" s="16">
        <f t="shared" si="0"/>
        <v>6</v>
      </c>
      <c r="N8" s="16">
        <f t="shared" si="1"/>
        <v>2</v>
      </c>
    </row>
    <row r="9" spans="1:14" x14ac:dyDescent="0.2">
      <c r="A9" s="10" t="s">
        <v>166</v>
      </c>
      <c r="B9" s="12" t="s">
        <v>167</v>
      </c>
      <c r="C9" s="8" t="s">
        <v>3</v>
      </c>
      <c r="D9" s="8" t="s">
        <v>20</v>
      </c>
      <c r="E9" s="5">
        <v>873.37483215785255</v>
      </c>
      <c r="F9" s="5">
        <v>996.0422162957849</v>
      </c>
      <c r="G9" s="5"/>
      <c r="H9" s="23"/>
      <c r="I9" s="5"/>
      <c r="J9" s="5"/>
      <c r="K9" s="14" cm="1">
        <f t="array" ref="K9">IF(COUNTA(E9:J9)&lt;3,SUM(E9:J9),SUM(LARGE(E9:J9,{1,2,3})))</f>
        <v>1869.4170484536376</v>
      </c>
      <c r="L9" s="14">
        <f>K9/VLOOKUP(D9,Handicap!A$1:B$38,2)</f>
        <v>3279.6790323748032</v>
      </c>
      <c r="M9" s="16">
        <f t="shared" si="0"/>
        <v>7</v>
      </c>
      <c r="N9" s="16">
        <f t="shared" si="1"/>
        <v>4</v>
      </c>
    </row>
    <row r="10" spans="1:14" x14ac:dyDescent="0.2">
      <c r="A10" s="10" t="s">
        <v>73</v>
      </c>
      <c r="B10" s="10" t="s">
        <v>43</v>
      </c>
      <c r="C10" s="8" t="s">
        <v>5</v>
      </c>
      <c r="D10" s="8" t="s">
        <v>14</v>
      </c>
      <c r="E10" s="7"/>
      <c r="F10" s="5">
        <v>904.73882134464645</v>
      </c>
      <c r="G10" s="5">
        <v>847.7113803437411</v>
      </c>
      <c r="H10" s="5"/>
      <c r="I10" s="5"/>
      <c r="J10" s="7"/>
      <c r="K10" s="14" cm="1">
        <f t="array" ref="K10">IF(COUNTA(E10:J10)&lt;3,SUM(E10:J10),SUM(LARGE(E10:J10,{1,2,3})))</f>
        <v>1752.4502016883876</v>
      </c>
      <c r="L10" s="14">
        <f>K10/VLOOKUP(D10,Handicap!A$1:B$38,2)</f>
        <v>2086.2502401052234</v>
      </c>
      <c r="M10" s="16">
        <f t="shared" si="0"/>
        <v>8</v>
      </c>
      <c r="N10" s="16">
        <f t="shared" si="1"/>
        <v>10</v>
      </c>
    </row>
    <row r="11" spans="1:14" x14ac:dyDescent="0.2">
      <c r="A11" s="10" t="s">
        <v>186</v>
      </c>
      <c r="B11" s="10" t="s">
        <v>187</v>
      </c>
      <c r="C11" s="8" t="s">
        <v>5</v>
      </c>
      <c r="D11" s="8" t="s">
        <v>16</v>
      </c>
      <c r="E11" s="5"/>
      <c r="F11" s="5">
        <v>889.42898906075027</v>
      </c>
      <c r="G11" s="5">
        <v>840.62908224686862</v>
      </c>
      <c r="H11" s="5"/>
      <c r="I11" s="5"/>
      <c r="J11" s="5"/>
      <c r="K11" s="14" cm="1">
        <f t="array" ref="K11">IF(COUNTA(E11:J11)&lt;3,SUM(E11:J11),SUM(LARGE(E11:J11,{1,2,3})))</f>
        <v>1730.0580713076188</v>
      </c>
      <c r="L11" s="14">
        <f>K11/VLOOKUP(D11,Handicap!A$1:B$38,2)</f>
        <v>2544.2030460406158</v>
      </c>
      <c r="M11" s="16">
        <f t="shared" si="0"/>
        <v>9</v>
      </c>
      <c r="N11" s="16">
        <f t="shared" si="1"/>
        <v>7</v>
      </c>
    </row>
    <row r="12" spans="1:14" x14ac:dyDescent="0.2">
      <c r="A12" s="10" t="s">
        <v>285</v>
      </c>
      <c r="B12" s="10" t="s">
        <v>284</v>
      </c>
      <c r="C12" s="8" t="s">
        <v>10</v>
      </c>
      <c r="D12" s="8" t="s">
        <v>16</v>
      </c>
      <c r="E12" s="7"/>
      <c r="F12" s="5">
        <v>1136.0531018598026</v>
      </c>
      <c r="G12" s="5"/>
      <c r="H12" s="5"/>
      <c r="I12" s="5"/>
      <c r="J12" s="5"/>
      <c r="K12" s="14" cm="1">
        <f t="array" ref="K12">IF(COUNTA(E12:J12)&lt;3,SUM(E12:J12),SUM(LARGE(E12:J12,{1,2,3})))</f>
        <v>1136.0531018598026</v>
      </c>
      <c r="L12" s="14">
        <f>K12/VLOOKUP(D12,Handicap!A$1:B$38,2)</f>
        <v>1670.6663262644154</v>
      </c>
      <c r="M12" s="16">
        <f t="shared" si="0"/>
        <v>10</v>
      </c>
      <c r="N12" s="16">
        <f t="shared" si="1"/>
        <v>14</v>
      </c>
    </row>
    <row r="13" spans="1:14" x14ac:dyDescent="0.2">
      <c r="A13" s="10" t="s">
        <v>286</v>
      </c>
      <c r="B13" s="10" t="s">
        <v>287</v>
      </c>
      <c r="C13" s="8" t="s">
        <v>10</v>
      </c>
      <c r="D13" s="8" t="s">
        <v>32</v>
      </c>
      <c r="E13" s="7"/>
      <c r="F13" s="5">
        <v>1119.014740124499</v>
      </c>
      <c r="G13" s="7"/>
      <c r="H13" s="5"/>
      <c r="I13" s="5"/>
      <c r="J13" s="5"/>
      <c r="K13" s="14" cm="1">
        <f t="array" ref="K13">IF(COUNTA(E13:J13)&lt;3,SUM(E13:J13),SUM(LARGE(E13:J13,{1,2,3})))</f>
        <v>1119.014740124499</v>
      </c>
      <c r="L13" s="14">
        <f>K13/VLOOKUP(D13,Handicap!A$1:B$38,2)</f>
        <v>1398.7684251556236</v>
      </c>
      <c r="M13" s="16">
        <f t="shared" si="0"/>
        <v>11</v>
      </c>
      <c r="N13" s="16">
        <f t="shared" si="1"/>
        <v>20</v>
      </c>
    </row>
    <row r="14" spans="1:14" x14ac:dyDescent="0.2">
      <c r="A14" s="10" t="s">
        <v>204</v>
      </c>
      <c r="B14" s="12" t="s">
        <v>82</v>
      </c>
      <c r="C14" s="8" t="s">
        <v>5</v>
      </c>
      <c r="D14" s="8" t="s">
        <v>11</v>
      </c>
      <c r="E14" s="5">
        <v>1106.7738057022138</v>
      </c>
      <c r="F14" s="5"/>
      <c r="G14" s="5">
        <v>0</v>
      </c>
      <c r="H14" s="5"/>
      <c r="I14" s="5"/>
      <c r="J14" s="23"/>
      <c r="K14" s="14" cm="1">
        <f t="array" ref="K14">IF(COUNTA(E14:J14)&lt;3,SUM(E14:J14),SUM(LARGE(E14:J14,{1,2,3})))</f>
        <v>1106.7738057022138</v>
      </c>
      <c r="L14" s="14">
        <f>K14/VLOOKUP(D14,Handicap!A$1:B$38,2)</f>
        <v>1317.587863931207</v>
      </c>
      <c r="M14" s="16">
        <f t="shared" si="0"/>
        <v>12</v>
      </c>
      <c r="N14" s="16">
        <f t="shared" si="1"/>
        <v>22</v>
      </c>
    </row>
    <row r="15" spans="1:14" x14ac:dyDescent="0.2">
      <c r="A15" s="10" t="s">
        <v>269</v>
      </c>
      <c r="B15" s="12" t="s">
        <v>270</v>
      </c>
      <c r="C15" s="8" t="s">
        <v>12</v>
      </c>
      <c r="D15" s="8" t="s">
        <v>79</v>
      </c>
      <c r="E15" s="5">
        <v>1086.408229682718</v>
      </c>
      <c r="F15" s="5"/>
      <c r="G15" s="5"/>
      <c r="H15" s="5"/>
      <c r="I15" s="5"/>
      <c r="J15" s="5"/>
      <c r="K15" s="14" cm="1">
        <f t="array" ref="K15">IF(COUNTA(E15:J15)&lt;3,SUM(E15:J15),SUM(LARGE(E15:J15,{1,2,3})))</f>
        <v>1086.408229682718</v>
      </c>
      <c r="L15" s="14">
        <f>K15/VLOOKUP(D15,Handicap!A$1:B$38,2)</f>
        <v>1621.504820421967</v>
      </c>
      <c r="M15" s="16">
        <f t="shared" si="0"/>
        <v>13</v>
      </c>
      <c r="N15" s="16">
        <f t="shared" si="1"/>
        <v>15</v>
      </c>
    </row>
    <row r="16" spans="1:14" x14ac:dyDescent="0.2">
      <c r="A16" s="10" t="s">
        <v>57</v>
      </c>
      <c r="B16" s="10" t="s">
        <v>288</v>
      </c>
      <c r="C16" s="8" t="s">
        <v>5</v>
      </c>
      <c r="D16" s="8" t="s">
        <v>8</v>
      </c>
      <c r="E16" s="7"/>
      <c r="F16" s="5">
        <v>1073.2087096621967</v>
      </c>
      <c r="G16" s="5"/>
      <c r="H16" s="5"/>
      <c r="I16" s="5"/>
      <c r="J16" s="7"/>
      <c r="K16" s="14" cm="1">
        <f t="array" ref="K16">IF(COUNTA(E16:J16)&lt;3,SUM(E16:J16),SUM(LARGE(E16:J16,{1,2,3})))</f>
        <v>1073.2087096621967</v>
      </c>
      <c r="L16" s="14">
        <f>K16/VLOOKUP(D16,Handicap!A$1:B$38,2)</f>
        <v>1358.4920375470845</v>
      </c>
      <c r="M16" s="16">
        <f t="shared" si="0"/>
        <v>14</v>
      </c>
      <c r="N16" s="16">
        <f t="shared" si="1"/>
        <v>21</v>
      </c>
    </row>
    <row r="17" spans="1:14" x14ac:dyDescent="0.2">
      <c r="A17" s="11" t="s">
        <v>89</v>
      </c>
      <c r="B17" s="20" t="s">
        <v>83</v>
      </c>
      <c r="C17" s="9" t="s">
        <v>3</v>
      </c>
      <c r="D17" s="9" t="s">
        <v>13</v>
      </c>
      <c r="E17" s="5">
        <v>1039.3305958143951</v>
      </c>
      <c r="F17" s="5"/>
      <c r="G17" s="5"/>
      <c r="H17" s="5"/>
      <c r="I17" s="5"/>
      <c r="J17" s="5"/>
      <c r="K17" s="14" cm="1">
        <f t="array" ref="K17">IF(COUNTA(E17:J17)&lt;3,SUM(E17:J17),SUM(LARGE(E17:J17,{1,2,3})))</f>
        <v>1039.3305958143951</v>
      </c>
      <c r="L17" s="14">
        <f>K17/VLOOKUP(D17,Handicap!A$1:B$38,2)</f>
        <v>2165.2720746133232</v>
      </c>
      <c r="M17" s="16">
        <f t="shared" si="0"/>
        <v>15</v>
      </c>
      <c r="N17" s="16">
        <f t="shared" si="1"/>
        <v>9</v>
      </c>
    </row>
    <row r="18" spans="1:14" x14ac:dyDescent="0.2">
      <c r="A18" s="10" t="s">
        <v>289</v>
      </c>
      <c r="B18" s="10" t="s">
        <v>290</v>
      </c>
      <c r="C18" s="8" t="s">
        <v>3</v>
      </c>
      <c r="D18" s="8" t="s">
        <v>17</v>
      </c>
      <c r="E18" s="5"/>
      <c r="F18" s="5">
        <v>1034.9341289524566</v>
      </c>
      <c r="G18" s="5"/>
      <c r="H18" s="5"/>
      <c r="I18" s="5"/>
      <c r="J18" s="7"/>
      <c r="K18" s="14" cm="1">
        <f t="array" ref="K18">IF(COUNTA(E18:J18)&lt;3,SUM(E18:J18),SUM(LARGE(E18:J18,{1,2,3})))</f>
        <v>1034.9341289524566</v>
      </c>
      <c r="L18" s="14">
        <f>K18/VLOOKUP(D18,Handicap!A$1:B$38,2)</f>
        <v>1724.8902149207611</v>
      </c>
      <c r="M18" s="16">
        <f t="shared" si="0"/>
        <v>16</v>
      </c>
      <c r="N18" s="16">
        <f t="shared" si="1"/>
        <v>13</v>
      </c>
    </row>
    <row r="19" spans="1:14" x14ac:dyDescent="0.2">
      <c r="A19" s="10" t="s">
        <v>37</v>
      </c>
      <c r="B19" s="10" t="s">
        <v>291</v>
      </c>
      <c r="C19" s="8" t="s">
        <v>5</v>
      </c>
      <c r="D19" s="8" t="s">
        <v>4</v>
      </c>
      <c r="E19" s="5"/>
      <c r="F19" s="5">
        <v>1032.9586667222763</v>
      </c>
      <c r="G19" s="5"/>
      <c r="H19" s="5"/>
      <c r="I19" s="5"/>
      <c r="J19" s="5"/>
      <c r="K19" s="14" cm="1">
        <f t="array" ref="K19">IF(COUNTA(E19:J19)&lt;3,SUM(E19:J19),SUM(LARGE(E19:J19,{1,2,3})))</f>
        <v>1032.9586667222763</v>
      </c>
      <c r="L19" s="14">
        <f>K19/VLOOKUP(D19,Handicap!A$1:B$38,2)</f>
        <v>1160.6277154182881</v>
      </c>
      <c r="M19" s="16">
        <f t="shared" si="0"/>
        <v>17</v>
      </c>
      <c r="N19" s="16">
        <f t="shared" si="1"/>
        <v>25</v>
      </c>
    </row>
    <row r="20" spans="1:14" x14ac:dyDescent="0.2">
      <c r="A20" s="10" t="s">
        <v>208</v>
      </c>
      <c r="B20" s="12" t="s">
        <v>198</v>
      </c>
      <c r="C20" s="8" t="s">
        <v>3</v>
      </c>
      <c r="D20" s="8" t="s">
        <v>22</v>
      </c>
      <c r="E20" s="5">
        <v>1008.9243171992409</v>
      </c>
      <c r="F20" s="5"/>
      <c r="G20" s="5"/>
      <c r="H20" s="5"/>
      <c r="I20" s="5"/>
      <c r="J20" s="5"/>
      <c r="K20" s="14" cm="1">
        <f t="array" ref="K20">IF(COUNTA(E20:J20)&lt;3,SUM(E20:J20),SUM(LARGE(E20:J20,{1,2,3})))</f>
        <v>1008.9243171992409</v>
      </c>
      <c r="L20" s="14">
        <f>K20/VLOOKUP(D20,Handicap!A$1:B$38,2)</f>
        <v>1505.8571898496132</v>
      </c>
      <c r="M20" s="16">
        <f t="shared" si="0"/>
        <v>18</v>
      </c>
      <c r="N20" s="16">
        <f t="shared" si="1"/>
        <v>17</v>
      </c>
    </row>
    <row r="21" spans="1:14" x14ac:dyDescent="0.2">
      <c r="A21" s="10" t="s">
        <v>44</v>
      </c>
      <c r="B21" s="10" t="s">
        <v>292</v>
      </c>
      <c r="C21" s="8" t="s">
        <v>12</v>
      </c>
      <c r="D21" s="8" t="s">
        <v>21</v>
      </c>
      <c r="E21" s="5"/>
      <c r="F21" s="5">
        <v>1003.0798004908016</v>
      </c>
      <c r="G21" s="5"/>
      <c r="H21" s="5"/>
      <c r="I21" s="5"/>
      <c r="J21" s="5"/>
      <c r="K21" s="14" cm="1">
        <f t="array" ref="K21">IF(COUNTA(E21:J21)&lt;3,SUM(E21:J21),SUM(LARGE(E21:J21,{1,2,3})))</f>
        <v>1003.0798004908016</v>
      </c>
      <c r="L21" s="14">
        <f>K21/VLOOKUP(D21,Handicap!A$1:B$38,2)</f>
        <v>1892.6033971524557</v>
      </c>
      <c r="M21" s="16">
        <f t="shared" si="0"/>
        <v>19</v>
      </c>
      <c r="N21" s="16">
        <f t="shared" si="1"/>
        <v>11</v>
      </c>
    </row>
    <row r="22" spans="1:14" x14ac:dyDescent="0.2">
      <c r="A22" s="10" t="s">
        <v>93</v>
      </c>
      <c r="B22" s="12" t="s">
        <v>273</v>
      </c>
      <c r="C22" s="8" t="s">
        <v>5</v>
      </c>
      <c r="D22" s="8" t="s">
        <v>16</v>
      </c>
      <c r="E22" s="5">
        <v>998.40999655661744</v>
      </c>
      <c r="F22" s="5"/>
      <c r="G22" s="5"/>
      <c r="H22" s="5"/>
      <c r="I22" s="5"/>
      <c r="J22" s="5"/>
      <c r="K22" s="14" cm="1">
        <f t="array" ref="K22">IF(COUNTA(E22:J22)&lt;3,SUM(E22:J22),SUM(LARGE(E22:J22,{1,2,3})))</f>
        <v>998.40999655661744</v>
      </c>
      <c r="L22" s="14">
        <f>K22/VLOOKUP(D22,Handicap!A$1:B$38,2)</f>
        <v>1468.249994936202</v>
      </c>
      <c r="M22" s="16">
        <f t="shared" si="0"/>
        <v>20</v>
      </c>
      <c r="N22" s="16">
        <f t="shared" si="1"/>
        <v>19</v>
      </c>
    </row>
    <row r="23" spans="1:14" x14ac:dyDescent="0.2">
      <c r="A23" s="10" t="s">
        <v>75</v>
      </c>
      <c r="B23" s="10" t="s">
        <v>287</v>
      </c>
      <c r="C23" s="8" t="s">
        <v>10</v>
      </c>
      <c r="D23" s="8" t="s">
        <v>8</v>
      </c>
      <c r="E23" s="5"/>
      <c r="F23" s="5">
        <v>976.53452677275595</v>
      </c>
      <c r="G23" s="5"/>
      <c r="H23" s="5"/>
      <c r="I23" s="5"/>
      <c r="J23" s="5"/>
      <c r="K23" s="14" cm="1">
        <f t="array" ref="K23">IF(COUNTA(E23:J23)&lt;3,SUM(E23:J23),SUM(LARGE(E23:J23,{1,2,3})))</f>
        <v>976.53452677275595</v>
      </c>
      <c r="L23" s="14">
        <f>K23/VLOOKUP(D23,Handicap!A$1:B$38,2)</f>
        <v>1236.1196541427289</v>
      </c>
      <c r="M23" s="16">
        <f t="shared" si="0"/>
        <v>21</v>
      </c>
      <c r="N23" s="16">
        <f t="shared" si="1"/>
        <v>23</v>
      </c>
    </row>
    <row r="24" spans="1:14" x14ac:dyDescent="0.2">
      <c r="A24" s="10" t="s">
        <v>60</v>
      </c>
      <c r="B24" s="12" t="s">
        <v>217</v>
      </c>
      <c r="C24" s="8" t="s">
        <v>3</v>
      </c>
      <c r="D24" s="8" t="s">
        <v>14</v>
      </c>
      <c r="E24" s="5">
        <v>952.18487517283177</v>
      </c>
      <c r="F24" s="23"/>
      <c r="G24" s="5"/>
      <c r="H24" s="5"/>
      <c r="I24" s="5"/>
      <c r="J24" s="7"/>
      <c r="K24" s="14" cm="1">
        <f t="array" ref="K24">IF(COUNTA(E24:J24)&lt;3,SUM(E24:J24),SUM(LARGE(E24:J24,{1,2,3})))</f>
        <v>952.18487517283177</v>
      </c>
      <c r="L24" s="14">
        <f>K24/VLOOKUP(D24,Handicap!A$1:B$38,2)</f>
        <v>1133.5534228247998</v>
      </c>
      <c r="M24" s="16">
        <f t="shared" si="0"/>
        <v>22</v>
      </c>
      <c r="N24" s="16">
        <f t="shared" si="1"/>
        <v>26</v>
      </c>
    </row>
    <row r="25" spans="1:14" x14ac:dyDescent="0.2">
      <c r="A25" s="10" t="s">
        <v>201</v>
      </c>
      <c r="B25" s="12" t="s">
        <v>198</v>
      </c>
      <c r="C25" s="8" t="s">
        <v>3</v>
      </c>
      <c r="D25" s="8" t="s">
        <v>21</v>
      </c>
      <c r="E25" s="5">
        <v>948.30120718771855</v>
      </c>
      <c r="F25" s="5"/>
      <c r="G25" s="5"/>
      <c r="H25" s="5"/>
      <c r="I25" s="5"/>
      <c r="J25" s="5"/>
      <c r="K25" s="14" cm="1">
        <f t="array" ref="K25">IF(COUNTA(E25:J25)&lt;3,SUM(E25:J25),SUM(LARGE(E25:J25,{1,2,3})))</f>
        <v>948.30120718771855</v>
      </c>
      <c r="L25" s="14">
        <f>K25/VLOOKUP(D25,Handicap!A$1:B$38,2)</f>
        <v>1789.2475607315444</v>
      </c>
      <c r="M25" s="16">
        <f t="shared" si="0"/>
        <v>23</v>
      </c>
      <c r="N25" s="16">
        <f t="shared" si="1"/>
        <v>12</v>
      </c>
    </row>
    <row r="26" spans="1:14" x14ac:dyDescent="0.2">
      <c r="A26" s="10" t="s">
        <v>137</v>
      </c>
      <c r="B26" s="12" t="s">
        <v>90</v>
      </c>
      <c r="C26" s="8" t="s">
        <v>237</v>
      </c>
      <c r="D26" s="8" t="s">
        <v>104</v>
      </c>
      <c r="E26" s="5">
        <v>809.81529025514715</v>
      </c>
      <c r="F26" s="5"/>
      <c r="G26" s="5"/>
      <c r="H26" s="5"/>
      <c r="I26" s="5"/>
      <c r="J26" s="5"/>
      <c r="K26" s="14" cm="1">
        <f t="array" ref="K26">IF(COUNTA(E26:J26)&lt;3,SUM(E26:J26),SUM(LARGE(E26:J26,{1,2,3})))</f>
        <v>809.81529025514715</v>
      </c>
      <c r="L26" s="14">
        <f>K26/VLOOKUP(D26,Handicap!A$1:B$38,2)</f>
        <v>870.76912930660978</v>
      </c>
      <c r="M26" s="16">
        <f t="shared" si="0"/>
        <v>24</v>
      </c>
      <c r="N26" s="16">
        <f t="shared" si="1"/>
        <v>28</v>
      </c>
    </row>
    <row r="27" spans="1:14" x14ac:dyDescent="0.2">
      <c r="A27" s="10" t="s">
        <v>190</v>
      </c>
      <c r="B27" s="12" t="s">
        <v>191</v>
      </c>
      <c r="C27" s="8" t="s">
        <v>102</v>
      </c>
      <c r="D27" s="8" t="s">
        <v>16</v>
      </c>
      <c r="E27" s="5">
        <v>792.57559334562052</v>
      </c>
      <c r="F27" s="5"/>
      <c r="G27" s="5"/>
      <c r="H27" s="5"/>
      <c r="I27" s="5"/>
      <c r="J27" s="5"/>
      <c r="K27" s="14" cm="1">
        <f t="array" ref="K27">IF(COUNTA(E27:J27)&lt;3,SUM(E27:J27),SUM(LARGE(E27:J27,{1,2,3})))</f>
        <v>792.57559334562052</v>
      </c>
      <c r="L27" s="14">
        <f>K27/VLOOKUP(D27,Handicap!A$1:B$38,2)</f>
        <v>1165.5523431553243</v>
      </c>
      <c r="M27" s="16">
        <f t="shared" si="0"/>
        <v>25</v>
      </c>
      <c r="N27" s="16">
        <f t="shared" si="1"/>
        <v>24</v>
      </c>
    </row>
    <row r="28" spans="1:14" x14ac:dyDescent="0.2">
      <c r="A28" s="10" t="s">
        <v>42</v>
      </c>
      <c r="B28" s="10" t="s">
        <v>90</v>
      </c>
      <c r="C28" s="8" t="s">
        <v>5</v>
      </c>
      <c r="D28" s="8" t="s">
        <v>19</v>
      </c>
      <c r="E28" s="5"/>
      <c r="F28" s="5">
        <v>779.85256848044548</v>
      </c>
      <c r="G28" s="5"/>
      <c r="H28" s="5"/>
      <c r="I28" s="5"/>
      <c r="J28" s="5"/>
      <c r="K28" s="14" cm="1">
        <f t="array" ref="K28">IF(COUNTA(E28:J28)&lt;3,SUM(E28:J28),SUM(LARGE(E28:J28,{1,2,3})))</f>
        <v>779.85256848044548</v>
      </c>
      <c r="L28" s="14">
        <f>K28/VLOOKUP(D28,Handicap!A$1:B$38,2)</f>
        <v>1471.4199405291424</v>
      </c>
      <c r="M28" s="16">
        <f t="shared" si="0"/>
        <v>26</v>
      </c>
      <c r="N28" s="16">
        <f t="shared" si="1"/>
        <v>18</v>
      </c>
    </row>
    <row r="29" spans="1:14" x14ac:dyDescent="0.2">
      <c r="A29" s="10" t="s">
        <v>46</v>
      </c>
      <c r="B29" s="10" t="s">
        <v>47</v>
      </c>
      <c r="C29" s="8" t="s">
        <v>10</v>
      </c>
      <c r="D29" s="8" t="s">
        <v>16</v>
      </c>
      <c r="E29" s="5"/>
      <c r="F29" s="5">
        <v>770.65432247116917</v>
      </c>
      <c r="G29" s="5"/>
      <c r="H29" s="5"/>
      <c r="I29" s="5"/>
      <c r="J29" s="5"/>
      <c r="K29" s="14" cm="1">
        <f t="array" ref="K29">IF(COUNTA(E29:J29)&lt;3,SUM(E29:J29),SUM(LARGE(E29:J29,{1,2,3})))</f>
        <v>770.65432247116917</v>
      </c>
      <c r="L29" s="14">
        <f>K29/VLOOKUP(D29,Handicap!A$1:B$38,2)</f>
        <v>1133.3151801046604</v>
      </c>
      <c r="M29" s="16">
        <f t="shared" si="0"/>
        <v>27</v>
      </c>
      <c r="N29" s="16">
        <f t="shared" si="1"/>
        <v>27</v>
      </c>
    </row>
    <row r="30" spans="1:14" x14ac:dyDescent="0.2">
      <c r="A30" s="10" t="s">
        <v>97</v>
      </c>
      <c r="B30" s="10" t="s">
        <v>90</v>
      </c>
      <c r="C30" s="8" t="s">
        <v>5</v>
      </c>
      <c r="D30" s="8" t="s">
        <v>13</v>
      </c>
      <c r="E30" s="7"/>
      <c r="F30" s="5">
        <v>768.4936606569097</v>
      </c>
      <c r="G30" s="7"/>
      <c r="H30" s="5"/>
      <c r="I30" s="5"/>
      <c r="J30" s="5"/>
      <c r="K30" s="14" cm="1">
        <f t="array" ref="K30">IF(COUNTA(E30:J30)&lt;3,SUM(E30:J30),SUM(LARGE(E30:J30,{1,2,3})))</f>
        <v>768.4936606569097</v>
      </c>
      <c r="L30" s="14">
        <f>K30/VLOOKUP(D30,Handicap!A$1:B$38,2)</f>
        <v>1601.0284597018954</v>
      </c>
      <c r="M30" s="16">
        <f t="shared" si="0"/>
        <v>28</v>
      </c>
      <c r="N30" s="16">
        <f t="shared" si="1"/>
        <v>16</v>
      </c>
    </row>
    <row r="31" spans="1:14" x14ac:dyDescent="0.2">
      <c r="A31" s="10" t="s">
        <v>163</v>
      </c>
      <c r="B31" s="12" t="s">
        <v>205</v>
      </c>
      <c r="C31" s="8" t="s">
        <v>3</v>
      </c>
      <c r="D31" s="8" t="s">
        <v>23</v>
      </c>
      <c r="E31" s="5">
        <v>0</v>
      </c>
      <c r="F31" s="5"/>
      <c r="G31" s="5"/>
      <c r="H31" s="5"/>
      <c r="I31" s="5"/>
      <c r="J31" s="5"/>
      <c r="K31" s="14" cm="1">
        <f t="array" ref="K31">IF(COUNTA(E31:J31)&lt;3,SUM(E31:J31),SUM(LARGE(E31:J31,{1,2,3})))</f>
        <v>0</v>
      </c>
      <c r="L31" s="14">
        <f>K31/VLOOKUP(D31,Handicap!A$1:B$38,2)</f>
        <v>0</v>
      </c>
      <c r="M31" s="16">
        <f t="shared" si="0"/>
        <v>29</v>
      </c>
      <c r="N31" s="16">
        <f t="shared" si="1"/>
        <v>29</v>
      </c>
    </row>
    <row r="32" spans="1:14" x14ac:dyDescent="0.2">
      <c r="A32" s="10" t="s">
        <v>119</v>
      </c>
      <c r="B32" s="12" t="s">
        <v>133</v>
      </c>
      <c r="C32" s="8" t="s">
        <v>5</v>
      </c>
      <c r="D32" s="8" t="s">
        <v>13</v>
      </c>
      <c r="E32" s="5">
        <v>0</v>
      </c>
      <c r="F32" s="5"/>
      <c r="G32" s="5"/>
      <c r="H32" s="5"/>
      <c r="I32" s="5"/>
      <c r="J32" s="7"/>
      <c r="K32" s="14" cm="1">
        <f t="array" ref="K32">IF(COUNTA(E32:J32)&lt;3,SUM(E32:J32),SUM(LARGE(E32:J32,{1,2,3})))</f>
        <v>0</v>
      </c>
      <c r="L32" s="14">
        <f>K32/VLOOKUP(D32,Handicap!A$1:B$38,2)</f>
        <v>0</v>
      </c>
      <c r="M32" s="16">
        <f t="shared" si="0"/>
        <v>29</v>
      </c>
      <c r="N32" s="16">
        <f t="shared" si="1"/>
        <v>29</v>
      </c>
    </row>
    <row r="39" spans="4:6" x14ac:dyDescent="0.2">
      <c r="D39" s="24"/>
      <c r="E39" s="21"/>
      <c r="F39" s="22"/>
    </row>
  </sheetData>
  <sortState xmlns:xlrd2="http://schemas.microsoft.com/office/spreadsheetml/2017/richdata2" ref="A3:N32">
    <sortCondition ref="M3:M32"/>
  </sortState>
  <mergeCells count="11">
    <mergeCell ref="M1:N1"/>
    <mergeCell ref="K1:L1"/>
    <mergeCell ref="A1:B2"/>
    <mergeCell ref="C1:C2"/>
    <mergeCell ref="D1:D2"/>
    <mergeCell ref="E1:E2"/>
    <mergeCell ref="F1:F2"/>
    <mergeCell ref="G1:G2"/>
    <mergeCell ref="H1:H2"/>
    <mergeCell ref="I1:I2"/>
    <mergeCell ref="J1:J2"/>
  </mergeCells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588A-BAA5-491A-AF45-4AE2954EC2A0}">
  <dimension ref="A1:N71"/>
  <sheetViews>
    <sheetView topLeftCell="A38" zoomScale="85" zoomScaleNormal="85" workbookViewId="0">
      <selection activeCell="N71" sqref="A1:N71"/>
    </sheetView>
  </sheetViews>
  <sheetFormatPr baseColWidth="10" defaultColWidth="8.83203125" defaultRowHeight="15" x14ac:dyDescent="0.2"/>
  <cols>
    <col min="1" max="1" width="12.33203125" customWidth="1"/>
    <col min="2" max="2" width="12.6640625" customWidth="1"/>
    <col min="3" max="4" width="9.1640625" style="1"/>
    <col min="5" max="5" width="13.6640625" style="1" customWidth="1"/>
    <col min="6" max="6" width="14.5" customWidth="1"/>
    <col min="7" max="7" width="10.5" customWidth="1"/>
    <col min="8" max="8" width="11.33203125" customWidth="1"/>
  </cols>
  <sheetData>
    <row r="1" spans="1:14" ht="14.5" customHeight="1" x14ac:dyDescent="0.2">
      <c r="A1" s="33" t="s">
        <v>0</v>
      </c>
      <c r="B1" s="33"/>
      <c r="C1" s="34" t="s">
        <v>1</v>
      </c>
      <c r="D1" s="34" t="s">
        <v>2</v>
      </c>
      <c r="E1" s="35" t="s">
        <v>232</v>
      </c>
      <c r="F1" s="37" t="s">
        <v>233</v>
      </c>
      <c r="G1" s="27" t="s">
        <v>234</v>
      </c>
      <c r="H1" s="27"/>
      <c r="I1" s="28"/>
      <c r="J1" s="30"/>
      <c r="K1" s="31" t="s">
        <v>109</v>
      </c>
      <c r="L1" s="31"/>
      <c r="M1" s="32" t="s">
        <v>110</v>
      </c>
      <c r="N1" s="32"/>
    </row>
    <row r="2" spans="1:14" x14ac:dyDescent="0.2">
      <c r="A2" s="33"/>
      <c r="B2" s="33"/>
      <c r="C2" s="34"/>
      <c r="D2" s="34"/>
      <c r="E2" s="36"/>
      <c r="F2" s="38"/>
      <c r="G2" s="27"/>
      <c r="H2" s="27"/>
      <c r="I2" s="29"/>
      <c r="J2" s="30"/>
      <c r="K2" s="13" t="s">
        <v>107</v>
      </c>
      <c r="L2" s="13" t="s">
        <v>108</v>
      </c>
      <c r="M2" s="15" t="s">
        <v>107</v>
      </c>
      <c r="N2" s="15" t="s">
        <v>108</v>
      </c>
    </row>
    <row r="3" spans="1:14" x14ac:dyDescent="0.2">
      <c r="A3" s="10" t="s">
        <v>81</v>
      </c>
      <c r="B3" s="10" t="s">
        <v>82</v>
      </c>
      <c r="C3" s="8" t="s">
        <v>5</v>
      </c>
      <c r="D3" s="8" t="s">
        <v>32</v>
      </c>
      <c r="E3" s="5">
        <v>1175.8753980229897</v>
      </c>
      <c r="F3" s="5">
        <v>1096.4869491193372</v>
      </c>
      <c r="G3" s="5">
        <v>1120.7337166335376</v>
      </c>
      <c r="H3" s="5"/>
      <c r="I3" s="5"/>
      <c r="J3" s="5"/>
      <c r="K3" s="17" cm="1">
        <f t="array" ref="K3">IF(COUNTA(E3:J3)&lt;3,SUM(E3:J3),SUM(LARGE(E3:J3,{1,2,3})))</f>
        <v>3393.0960637758644</v>
      </c>
      <c r="L3" s="14">
        <f>K3/VLOOKUP(D3,Handicap!A$1:B$38,2)</f>
        <v>4241.3700797198298</v>
      </c>
      <c r="M3" s="16">
        <f t="shared" ref="M3:M34" si="0">RANK(K3,K:K)</f>
        <v>1</v>
      </c>
      <c r="N3" s="16">
        <f t="shared" ref="N3:N34" si="1">RANK(L3,L:L)</f>
        <v>2</v>
      </c>
    </row>
    <row r="4" spans="1:14" x14ac:dyDescent="0.2">
      <c r="A4" s="10" t="s">
        <v>200</v>
      </c>
      <c r="B4" s="10" t="s">
        <v>165</v>
      </c>
      <c r="C4" s="8" t="s">
        <v>3</v>
      </c>
      <c r="D4" s="8" t="s">
        <v>9</v>
      </c>
      <c r="E4" s="5">
        <v>1063.1604231541999</v>
      </c>
      <c r="F4" s="5">
        <v>1089.8514802962341</v>
      </c>
      <c r="G4" s="5">
        <v>1091.1253163892927</v>
      </c>
      <c r="H4" s="5"/>
      <c r="I4" s="5"/>
      <c r="J4" s="5"/>
      <c r="K4" s="17" cm="1">
        <f t="array" ref="K4">IF(COUNTA(E4:J4)&lt;3,SUM(E4:J4),SUM(LARGE(E4:J4,{1,2,3})))</f>
        <v>3244.1372198397266</v>
      </c>
      <c r="L4" s="14">
        <f>K4/VLOOKUP(D4,Handicap!A$1:B$38,2)</f>
        <v>4383.9692159996303</v>
      </c>
      <c r="M4" s="16">
        <f t="shared" si="0"/>
        <v>2</v>
      </c>
      <c r="N4" s="16">
        <f t="shared" si="1"/>
        <v>1</v>
      </c>
    </row>
    <row r="5" spans="1:14" x14ac:dyDescent="0.2">
      <c r="A5" s="10" t="s">
        <v>99</v>
      </c>
      <c r="B5" s="10" t="s">
        <v>116</v>
      </c>
      <c r="C5" s="8" t="s">
        <v>5</v>
      </c>
      <c r="D5" s="8" t="s">
        <v>9</v>
      </c>
      <c r="E5" s="5">
        <v>876.91945474517308</v>
      </c>
      <c r="F5" s="5">
        <v>1016.1782602750143</v>
      </c>
      <c r="G5" s="5">
        <v>1011.1428929107116</v>
      </c>
      <c r="H5" s="5"/>
      <c r="I5" s="5"/>
      <c r="J5" s="5"/>
      <c r="K5" s="17" cm="1">
        <f t="array" ref="K5">IF(COUNTA(E5:J5)&lt;3,SUM(E5:J5),SUM(LARGE(E5:J5,{1,2,3})))</f>
        <v>2904.2406079308989</v>
      </c>
      <c r="L5" s="14">
        <f>K5/VLOOKUP(D5,Handicap!A$1:B$38,2)</f>
        <v>3924.6494701768906</v>
      </c>
      <c r="M5" s="16">
        <f t="shared" si="0"/>
        <v>3</v>
      </c>
      <c r="N5" s="16">
        <f t="shared" si="1"/>
        <v>4</v>
      </c>
    </row>
    <row r="6" spans="1:14" x14ac:dyDescent="0.2">
      <c r="A6" s="11" t="s">
        <v>88</v>
      </c>
      <c r="B6" s="11" t="s">
        <v>126</v>
      </c>
      <c r="C6" s="9" t="s">
        <v>5</v>
      </c>
      <c r="D6" s="9" t="s">
        <v>9</v>
      </c>
      <c r="E6" s="5">
        <v>956.9147404412347</v>
      </c>
      <c r="F6" s="5">
        <v>914.20671733173663</v>
      </c>
      <c r="G6" s="5">
        <v>923.50997675157055</v>
      </c>
      <c r="H6" s="5"/>
      <c r="I6" s="5"/>
      <c r="J6" s="5"/>
      <c r="K6" s="17" cm="1">
        <f t="array" ref="K6">IF(COUNTA(E6:J6)&lt;3,SUM(E6:J6),SUM(LARGE(E6:J6,{1,2,3})))</f>
        <v>2794.6314345245419</v>
      </c>
      <c r="L6" s="14">
        <f>K6/VLOOKUP(D6,Handicap!A$1:B$38,2)</f>
        <v>3776.5289655737051</v>
      </c>
      <c r="M6" s="16">
        <f t="shared" si="0"/>
        <v>4</v>
      </c>
      <c r="N6" s="16">
        <f t="shared" si="1"/>
        <v>6</v>
      </c>
    </row>
    <row r="7" spans="1:14" x14ac:dyDescent="0.2">
      <c r="A7" s="10" t="s">
        <v>135</v>
      </c>
      <c r="B7" s="10" t="s">
        <v>133</v>
      </c>
      <c r="C7" s="8" t="s">
        <v>5</v>
      </c>
      <c r="D7" s="8" t="s">
        <v>18</v>
      </c>
      <c r="E7" s="5">
        <v>944.34938452319091</v>
      </c>
      <c r="F7" s="5">
        <v>924.25750099026072</v>
      </c>
      <c r="G7" s="5">
        <v>841.54041231699989</v>
      </c>
      <c r="H7" s="5"/>
      <c r="I7" s="5"/>
      <c r="J7" s="5"/>
      <c r="K7" s="17" cm="1">
        <f t="array" ref="K7">IF(COUNTA(E7:J7)&lt;3,SUM(E7:J7),SUM(LARGE(E7:J7,{1,2,3})))</f>
        <v>2710.1472978304519</v>
      </c>
      <c r="L7" s="14">
        <f>K7/VLOOKUP(D7,Handicap!A$1:B$38,2)</f>
        <v>3387.6841222880648</v>
      </c>
      <c r="M7" s="16">
        <f t="shared" si="0"/>
        <v>5</v>
      </c>
      <c r="N7" s="16">
        <f t="shared" si="1"/>
        <v>13</v>
      </c>
    </row>
    <row r="8" spans="1:14" x14ac:dyDescent="0.2">
      <c r="A8" s="10" t="s">
        <v>140</v>
      </c>
      <c r="B8" s="10" t="s">
        <v>52</v>
      </c>
      <c r="C8" s="8" t="s">
        <v>5</v>
      </c>
      <c r="D8" s="8" t="s">
        <v>17</v>
      </c>
      <c r="E8" s="23">
        <f>AVERAGE(F8:J8)</f>
        <v>1051.4047932917829</v>
      </c>
      <c r="F8" s="5">
        <v>1051.4047932917829</v>
      </c>
      <c r="G8" s="5"/>
      <c r="H8" s="5"/>
      <c r="I8" s="5"/>
      <c r="J8" s="5"/>
      <c r="K8" s="17" cm="1">
        <f t="array" ref="K8">IF(COUNTA(E8:J8)&lt;3,SUM(E8:J8),SUM(LARGE(E8:J8,{1,2,3})))</f>
        <v>2102.8095865835658</v>
      </c>
      <c r="L8" s="14">
        <f>K8/VLOOKUP(D8,Handicap!A$1:B$38,2)</f>
        <v>3504.6826443059431</v>
      </c>
      <c r="M8" s="16">
        <f t="shared" si="0"/>
        <v>6</v>
      </c>
      <c r="N8" s="16">
        <f t="shared" si="1"/>
        <v>11</v>
      </c>
    </row>
    <row r="9" spans="1:14" x14ac:dyDescent="0.2">
      <c r="A9" s="10" t="s">
        <v>257</v>
      </c>
      <c r="B9" s="10" t="s">
        <v>138</v>
      </c>
      <c r="C9" s="8" t="s">
        <v>3</v>
      </c>
      <c r="D9" s="8" t="s">
        <v>19</v>
      </c>
      <c r="E9" s="5">
        <v>1046.6139643710333</v>
      </c>
      <c r="F9" s="5">
        <v>1003.9807072913686</v>
      </c>
      <c r="G9" s="5"/>
      <c r="H9" s="5"/>
      <c r="I9" s="5"/>
      <c r="J9" s="5"/>
      <c r="K9" s="17" cm="1">
        <f t="array" ref="K9">IF(COUNTA(E9:J9)&lt;3,SUM(E9:J9),SUM(LARGE(E9:J9,{1,2,3})))</f>
        <v>2050.5946716624021</v>
      </c>
      <c r="L9" s="14">
        <f>K9/VLOOKUP(D9,Handicap!A$1:B$38,2)</f>
        <v>3869.0465503064188</v>
      </c>
      <c r="M9" s="16">
        <f t="shared" si="0"/>
        <v>7</v>
      </c>
      <c r="N9" s="16">
        <f t="shared" si="1"/>
        <v>5</v>
      </c>
    </row>
    <row r="10" spans="1:14" x14ac:dyDescent="0.2">
      <c r="A10" s="10" t="s">
        <v>84</v>
      </c>
      <c r="B10" s="10" t="s">
        <v>85</v>
      </c>
      <c r="C10" s="8" t="s">
        <v>3</v>
      </c>
      <c r="D10" s="8" t="s">
        <v>31</v>
      </c>
      <c r="E10" s="5">
        <v>1013.645456269235</v>
      </c>
      <c r="F10" s="5">
        <v>1036.8653101352772</v>
      </c>
      <c r="G10" s="5"/>
      <c r="H10" s="5"/>
      <c r="I10" s="5"/>
      <c r="J10" s="5"/>
      <c r="K10" s="17" cm="1">
        <f t="array" ref="K10">IF(COUNTA(E10:J10)&lt;3,SUM(E10:J10),SUM(LARGE(E10:J10,{1,2,3})))</f>
        <v>2050.5107664045122</v>
      </c>
      <c r="L10" s="14">
        <f>K10/VLOOKUP(D10,Handicap!A$1:B$38,2)</f>
        <v>3154.631948314634</v>
      </c>
      <c r="M10" s="16">
        <f t="shared" si="0"/>
        <v>8</v>
      </c>
      <c r="N10" s="16">
        <f t="shared" si="1"/>
        <v>17</v>
      </c>
    </row>
    <row r="11" spans="1:14" x14ac:dyDescent="0.2">
      <c r="A11" s="10" t="s">
        <v>62</v>
      </c>
      <c r="B11" s="10" t="s">
        <v>195</v>
      </c>
      <c r="C11" s="8" t="s">
        <v>193</v>
      </c>
      <c r="D11" s="8" t="s">
        <v>17</v>
      </c>
      <c r="E11" s="5"/>
      <c r="F11" s="5">
        <v>1013.4460084066776</v>
      </c>
      <c r="G11" s="5">
        <v>995.44447935839378</v>
      </c>
      <c r="H11" s="5"/>
      <c r="I11" s="5"/>
      <c r="J11" s="5"/>
      <c r="K11" s="17" cm="1">
        <f t="array" ref="K11">IF(COUNTA(E11:J11)&lt;3,SUM(E11:J11),SUM(LARGE(E11:J11,{1,2,3})))</f>
        <v>2008.8904877650714</v>
      </c>
      <c r="L11" s="14">
        <f>K11/VLOOKUP(D11,Handicap!A$1:B$38,2)</f>
        <v>3348.1508129417857</v>
      </c>
      <c r="M11" s="16">
        <f t="shared" si="0"/>
        <v>9</v>
      </c>
      <c r="N11" s="16">
        <f t="shared" si="1"/>
        <v>14</v>
      </c>
    </row>
    <row r="12" spans="1:14" x14ac:dyDescent="0.2">
      <c r="A12" s="11" t="s">
        <v>41</v>
      </c>
      <c r="B12" s="11" t="s">
        <v>49</v>
      </c>
      <c r="C12" s="9" t="s">
        <v>5</v>
      </c>
      <c r="D12" s="9" t="s">
        <v>17</v>
      </c>
      <c r="E12" s="5"/>
      <c r="F12" s="5">
        <v>992.17347600319965</v>
      </c>
      <c r="G12" s="5">
        <v>1002.3001156565579</v>
      </c>
      <c r="H12" s="5"/>
      <c r="I12" s="5"/>
      <c r="J12" s="5"/>
      <c r="K12" s="17" cm="1">
        <f t="array" ref="K12">IF(COUNTA(E12:J12)&lt;3,SUM(E12:J12),SUM(LARGE(E12:J12,{1,2,3})))</f>
        <v>1994.4735916597574</v>
      </c>
      <c r="L12" s="14">
        <f>K12/VLOOKUP(D12,Handicap!A$1:B$38,2)</f>
        <v>3324.1226527662625</v>
      </c>
      <c r="M12" s="16">
        <f t="shared" si="0"/>
        <v>10</v>
      </c>
      <c r="N12" s="16">
        <f t="shared" si="1"/>
        <v>15</v>
      </c>
    </row>
    <row r="13" spans="1:14" x14ac:dyDescent="0.2">
      <c r="A13" s="11" t="s">
        <v>202</v>
      </c>
      <c r="B13" s="11" t="s">
        <v>203</v>
      </c>
      <c r="C13" s="8" t="s">
        <v>5</v>
      </c>
      <c r="D13" s="9" t="s">
        <v>21</v>
      </c>
      <c r="E13" s="5"/>
      <c r="F13" s="5">
        <v>988.75816116777889</v>
      </c>
      <c r="G13" s="5">
        <v>950.53509375302906</v>
      </c>
      <c r="H13" s="5"/>
      <c r="I13" s="5"/>
      <c r="J13" s="5"/>
      <c r="K13" s="17" cm="1">
        <f t="array" ref="K13">IF(COUNTA(E13:J13)&lt;3,SUM(E13:J13),SUM(LARGE(E13:J13,{1,2,3})))</f>
        <v>1939.2932549208081</v>
      </c>
      <c r="L13" s="14">
        <f>K13/VLOOKUP(D13,Handicap!A$1:B$38,2)</f>
        <v>3659.0438772090715</v>
      </c>
      <c r="M13" s="16">
        <f t="shared" si="0"/>
        <v>11</v>
      </c>
      <c r="N13" s="16">
        <f t="shared" si="1"/>
        <v>8</v>
      </c>
    </row>
    <row r="14" spans="1:14" x14ac:dyDescent="0.2">
      <c r="A14" s="10" t="s">
        <v>131</v>
      </c>
      <c r="B14" s="10" t="s">
        <v>132</v>
      </c>
      <c r="C14" s="8" t="s">
        <v>10</v>
      </c>
      <c r="D14" s="8" t="s">
        <v>19</v>
      </c>
      <c r="E14" s="5"/>
      <c r="F14" s="5">
        <v>963.28967053792667</v>
      </c>
      <c r="G14" s="5">
        <v>942.88460107246908</v>
      </c>
      <c r="H14" s="5"/>
      <c r="I14" s="5"/>
      <c r="J14" s="5"/>
      <c r="K14" s="17" cm="1">
        <f t="array" ref="K14">IF(COUNTA(E14:J14)&lt;3,SUM(E14:J14),SUM(LARGE(E14:J14,{1,2,3})))</f>
        <v>1906.1742716103959</v>
      </c>
      <c r="L14" s="14">
        <f>K14/VLOOKUP(D14,Handicap!A$1:B$38,2)</f>
        <v>3596.5552294535769</v>
      </c>
      <c r="M14" s="16">
        <f t="shared" si="0"/>
        <v>12</v>
      </c>
      <c r="N14" s="16">
        <f t="shared" si="1"/>
        <v>9</v>
      </c>
    </row>
    <row r="15" spans="1:14" x14ac:dyDescent="0.2">
      <c r="A15" s="10" t="s">
        <v>86</v>
      </c>
      <c r="B15" s="10" t="s">
        <v>141</v>
      </c>
      <c r="C15" s="8" t="s">
        <v>3</v>
      </c>
      <c r="D15" s="8" t="s">
        <v>13</v>
      </c>
      <c r="E15" s="5">
        <v>915.48638875105041</v>
      </c>
      <c r="F15" s="5">
        <v>983.48881827884395</v>
      </c>
      <c r="G15" s="5"/>
      <c r="H15" s="5"/>
      <c r="I15" s="5"/>
      <c r="J15" s="5"/>
      <c r="K15" s="17" cm="1">
        <f t="array" ref="K15">IF(COUNTA(E15:J15)&lt;3,SUM(E15:J15),SUM(LARGE(E15:J15,{1,2,3})))</f>
        <v>1898.9752070298944</v>
      </c>
      <c r="L15" s="14">
        <f>K15/VLOOKUP(D15,Handicap!A$1:B$38,2)</f>
        <v>3956.1983479789469</v>
      </c>
      <c r="M15" s="16">
        <f t="shared" si="0"/>
        <v>13</v>
      </c>
      <c r="N15" s="16">
        <f t="shared" si="1"/>
        <v>3</v>
      </c>
    </row>
    <row r="16" spans="1:14" x14ac:dyDescent="0.2">
      <c r="A16" s="11" t="s">
        <v>48</v>
      </c>
      <c r="B16" s="11" t="s">
        <v>53</v>
      </c>
      <c r="C16" s="9" t="s">
        <v>3</v>
      </c>
      <c r="D16" s="9" t="s">
        <v>19</v>
      </c>
      <c r="E16" s="5">
        <v>958.28324455112067</v>
      </c>
      <c r="F16" s="5">
        <v>937.04053651712127</v>
      </c>
      <c r="G16" s="5"/>
      <c r="H16" s="5"/>
      <c r="I16" s="5"/>
      <c r="J16" s="5"/>
      <c r="K16" s="17" cm="1">
        <f t="array" ref="K16">IF(COUNTA(E16:J16)&lt;3,SUM(E16:J16),SUM(LARGE(E16:J16,{1,2,3})))</f>
        <v>1895.3237810682419</v>
      </c>
      <c r="L16" s="14">
        <f>K16/VLOOKUP(D16,Handicap!A$1:B$38,2)</f>
        <v>3576.0826057891354</v>
      </c>
      <c r="M16" s="16">
        <f t="shared" si="0"/>
        <v>14</v>
      </c>
      <c r="N16" s="16">
        <f t="shared" si="1"/>
        <v>10</v>
      </c>
    </row>
    <row r="17" spans="1:14" x14ac:dyDescent="0.2">
      <c r="A17" s="10" t="s">
        <v>142</v>
      </c>
      <c r="B17" s="10" t="s">
        <v>143</v>
      </c>
      <c r="C17" s="8" t="s">
        <v>3</v>
      </c>
      <c r="D17" s="8" t="s">
        <v>21</v>
      </c>
      <c r="E17" s="5">
        <v>918.84544429349785</v>
      </c>
      <c r="F17" s="5">
        <v>933.03973913848552</v>
      </c>
      <c r="G17" s="5"/>
      <c r="H17" s="5"/>
      <c r="I17" s="5"/>
      <c r="J17" s="5"/>
      <c r="K17" s="17" cm="1">
        <f t="array" ref="K17">IF(COUNTA(E17:J17)&lt;3,SUM(E17:J17),SUM(LARGE(E17:J17,{1,2,3})))</f>
        <v>1851.8851834319835</v>
      </c>
      <c r="L17" s="14">
        <f>K17/VLOOKUP(D17,Handicap!A$1:B$38,2)</f>
        <v>3494.1229876075158</v>
      </c>
      <c r="M17" s="16">
        <f t="shared" si="0"/>
        <v>15</v>
      </c>
      <c r="N17" s="16">
        <f t="shared" si="1"/>
        <v>12</v>
      </c>
    </row>
    <row r="18" spans="1:14" x14ac:dyDescent="0.2">
      <c r="A18" s="10" t="s">
        <v>119</v>
      </c>
      <c r="B18" s="10" t="s">
        <v>133</v>
      </c>
      <c r="C18" s="8" t="s">
        <v>5</v>
      </c>
      <c r="D18" s="8" t="s">
        <v>13</v>
      </c>
      <c r="E18" s="5"/>
      <c r="F18" s="5">
        <v>897.91078654558612</v>
      </c>
      <c r="G18" s="5">
        <v>895.49128927211734</v>
      </c>
      <c r="H18" s="5"/>
      <c r="I18" s="5"/>
      <c r="J18" s="5"/>
      <c r="K18" s="17" cm="1">
        <f t="array" ref="K18">IF(COUNTA(E18:J18)&lt;3,SUM(E18:J18),SUM(LARGE(E18:J18,{1,2,3})))</f>
        <v>1793.4020758177035</v>
      </c>
      <c r="L18" s="14">
        <f>K18/VLOOKUP(D18,Handicap!A$1:B$38,2)</f>
        <v>3736.2543246202158</v>
      </c>
      <c r="M18" s="16">
        <f t="shared" si="0"/>
        <v>16</v>
      </c>
      <c r="N18" s="16">
        <f t="shared" si="1"/>
        <v>7</v>
      </c>
    </row>
    <row r="19" spans="1:14" x14ac:dyDescent="0.2">
      <c r="A19" s="10" t="s">
        <v>37</v>
      </c>
      <c r="B19" s="10" t="s">
        <v>54</v>
      </c>
      <c r="C19" s="8" t="s">
        <v>24</v>
      </c>
      <c r="D19" s="8" t="s">
        <v>19</v>
      </c>
      <c r="E19" s="5"/>
      <c r="F19" s="5">
        <v>923.08653590383062</v>
      </c>
      <c r="G19" s="5">
        <v>769.60590971017677</v>
      </c>
      <c r="H19" s="5"/>
      <c r="I19" s="5"/>
      <c r="J19" s="5"/>
      <c r="K19" s="17" cm="1">
        <f t="array" ref="K19">IF(COUNTA(E19:J19)&lt;3,SUM(E19:J19),SUM(LARGE(E19:J19,{1,2,3})))</f>
        <v>1692.6924456140073</v>
      </c>
      <c r="L19" s="14">
        <f>K19/VLOOKUP(D19,Handicap!A$1:B$38,2)</f>
        <v>3193.7593313471834</v>
      </c>
      <c r="M19" s="16">
        <f t="shared" si="0"/>
        <v>17</v>
      </c>
      <c r="N19" s="16">
        <f t="shared" si="1"/>
        <v>16</v>
      </c>
    </row>
    <row r="20" spans="1:14" x14ac:dyDescent="0.2">
      <c r="A20" s="10" t="s">
        <v>144</v>
      </c>
      <c r="B20" s="10" t="s">
        <v>145</v>
      </c>
      <c r="C20" s="8" t="s">
        <v>3</v>
      </c>
      <c r="D20" s="8" t="s">
        <v>16</v>
      </c>
      <c r="E20" s="5">
        <v>688.19029704544459</v>
      </c>
      <c r="F20" s="5">
        <v>910.49866122470826</v>
      </c>
      <c r="G20" s="5"/>
      <c r="H20" s="5"/>
      <c r="I20" s="5"/>
      <c r="J20" s="5"/>
      <c r="K20" s="17" cm="1">
        <f t="array" ref="K20">IF(COUNTA(E20:J20)&lt;3,SUM(E20:J20),SUM(LARGE(E20:J20,{1,2,3})))</f>
        <v>1598.6889582701529</v>
      </c>
      <c r="L20" s="14">
        <f>K20/VLOOKUP(D20,Handicap!A$1:B$38,2)</f>
        <v>2351.0131739266953</v>
      </c>
      <c r="M20" s="16">
        <f t="shared" si="0"/>
        <v>18</v>
      </c>
      <c r="N20" s="16">
        <f t="shared" si="1"/>
        <v>20</v>
      </c>
    </row>
    <row r="21" spans="1:14" x14ac:dyDescent="0.2">
      <c r="A21" s="10" t="s">
        <v>230</v>
      </c>
      <c r="B21" s="10" t="s">
        <v>212</v>
      </c>
      <c r="C21" s="8" t="s">
        <v>3</v>
      </c>
      <c r="D21" s="8" t="s">
        <v>11</v>
      </c>
      <c r="E21" s="5">
        <v>1183.8376037532353</v>
      </c>
      <c r="F21" s="5"/>
      <c r="G21" s="5"/>
      <c r="H21" s="5"/>
      <c r="I21" s="5"/>
      <c r="J21" s="5"/>
      <c r="K21" s="17" cm="1">
        <f t="array" ref="K21">IF(COUNTA(E21:J21)&lt;3,SUM(E21:J21),SUM(LARGE(E21:J21,{1,2,3})))</f>
        <v>1183.8376037532353</v>
      </c>
      <c r="L21" s="14">
        <f>K21/VLOOKUP(D21,Handicap!A$1:B$38,2)</f>
        <v>1409.3304806586134</v>
      </c>
      <c r="M21" s="16">
        <f t="shared" si="0"/>
        <v>19</v>
      </c>
      <c r="N21" s="16">
        <f t="shared" si="1"/>
        <v>48</v>
      </c>
    </row>
    <row r="22" spans="1:14" x14ac:dyDescent="0.2">
      <c r="A22" s="10" t="s">
        <v>94</v>
      </c>
      <c r="B22" s="10" t="s">
        <v>277</v>
      </c>
      <c r="C22" s="8" t="s">
        <v>10</v>
      </c>
      <c r="D22" s="8" t="s">
        <v>6</v>
      </c>
      <c r="E22" s="5"/>
      <c r="F22" s="5">
        <v>1120.9796355104977</v>
      </c>
      <c r="G22" s="5"/>
      <c r="H22" s="5"/>
      <c r="I22" s="5"/>
      <c r="J22" s="5"/>
      <c r="K22" s="17" cm="1">
        <f t="array" ref="K22">IF(COUNTA(E22:J22)&lt;3,SUM(E22:J22),SUM(LARGE(E22:J22,{1,2,3})))</f>
        <v>1120.9796355104977</v>
      </c>
      <c r="L22" s="14">
        <f>K22/VLOOKUP(D22,Handicap!A$1:B$38,2)</f>
        <v>1120.9796355104977</v>
      </c>
      <c r="M22" s="16">
        <f t="shared" si="0"/>
        <v>20</v>
      </c>
      <c r="N22" s="16">
        <f t="shared" si="1"/>
        <v>60</v>
      </c>
    </row>
    <row r="23" spans="1:14" x14ac:dyDescent="0.2">
      <c r="A23" s="10" t="s">
        <v>159</v>
      </c>
      <c r="B23" s="10" t="s">
        <v>90</v>
      </c>
      <c r="C23" s="8" t="s">
        <v>5</v>
      </c>
      <c r="D23" s="8" t="s">
        <v>6</v>
      </c>
      <c r="E23" s="5"/>
      <c r="F23" s="5"/>
      <c r="G23" s="5">
        <v>1112.1890105227824</v>
      </c>
      <c r="H23" s="5"/>
      <c r="I23" s="5"/>
      <c r="J23" s="5"/>
      <c r="K23" s="17" cm="1">
        <f t="array" ref="K23">IF(COUNTA(E23:J23)&lt;3,SUM(E23:J23),SUM(LARGE(E23:J23,{1,2,3})))</f>
        <v>1112.1890105227824</v>
      </c>
      <c r="L23" s="14">
        <f>K23/VLOOKUP(D23,Handicap!A$1:B$38,2)</f>
        <v>1112.1890105227824</v>
      </c>
      <c r="M23" s="16">
        <f t="shared" si="0"/>
        <v>21</v>
      </c>
      <c r="N23" s="16">
        <f t="shared" si="1"/>
        <v>62</v>
      </c>
    </row>
    <row r="24" spans="1:14" x14ac:dyDescent="0.2">
      <c r="A24" s="10" t="s">
        <v>48</v>
      </c>
      <c r="B24" s="10" t="s">
        <v>293</v>
      </c>
      <c r="C24" s="8" t="s">
        <v>10</v>
      </c>
      <c r="D24" s="8" t="s">
        <v>19</v>
      </c>
      <c r="E24" s="5"/>
      <c r="F24" s="5">
        <v>1099.8046835308887</v>
      </c>
      <c r="G24" s="5"/>
      <c r="H24" s="5"/>
      <c r="I24" s="5"/>
      <c r="J24" s="5"/>
      <c r="K24" s="17" cm="1">
        <f t="array" ref="K24">IF(COUNTA(E24:J24)&lt;3,SUM(E24:J24),SUM(LARGE(E24:J24,{1,2,3})))</f>
        <v>1099.8046835308887</v>
      </c>
      <c r="L24" s="14">
        <f>K24/VLOOKUP(D24,Handicap!A$1:B$38,2)</f>
        <v>2075.1031764733748</v>
      </c>
      <c r="M24" s="16">
        <f t="shared" si="0"/>
        <v>22</v>
      </c>
      <c r="N24" s="16">
        <f t="shared" si="1"/>
        <v>24</v>
      </c>
    </row>
    <row r="25" spans="1:14" x14ac:dyDescent="0.2">
      <c r="A25" s="10" t="s">
        <v>178</v>
      </c>
      <c r="B25" s="10" t="s">
        <v>179</v>
      </c>
      <c r="C25" s="8" t="s">
        <v>5</v>
      </c>
      <c r="D25" s="8" t="s">
        <v>19</v>
      </c>
      <c r="E25" s="5"/>
      <c r="F25" s="5"/>
      <c r="G25" s="5">
        <v>1091.3240304848916</v>
      </c>
      <c r="H25" s="5"/>
      <c r="I25" s="5"/>
      <c r="J25" s="5"/>
      <c r="K25" s="17" cm="1">
        <f t="array" ref="K25">IF(COUNTA(E25:J25)&lt;3,SUM(E25:J25),SUM(LARGE(E25:J25,{1,2,3})))</f>
        <v>1091.3240304848916</v>
      </c>
      <c r="L25" s="14">
        <f>K25/VLOOKUP(D25,Handicap!A$1:B$38,2)</f>
        <v>2059.1019443111163</v>
      </c>
      <c r="M25" s="16">
        <f t="shared" si="0"/>
        <v>23</v>
      </c>
      <c r="N25" s="16">
        <f t="shared" si="1"/>
        <v>25</v>
      </c>
    </row>
    <row r="26" spans="1:14" x14ac:dyDescent="0.2">
      <c r="A26" s="10" t="s">
        <v>40</v>
      </c>
      <c r="B26" s="10" t="s">
        <v>153</v>
      </c>
      <c r="C26" s="8" t="s">
        <v>5</v>
      </c>
      <c r="D26" s="8" t="s">
        <v>17</v>
      </c>
      <c r="E26" s="5"/>
      <c r="F26" s="5">
        <v>1088.6805152098041</v>
      </c>
      <c r="G26" s="5"/>
      <c r="H26" s="5"/>
      <c r="I26" s="5"/>
      <c r="J26" s="5"/>
      <c r="K26" s="17" cm="1">
        <f t="array" ref="K26">IF(COUNTA(E26:J26)&lt;3,SUM(E26:J26),SUM(LARGE(E26:J26,{1,2,3})))</f>
        <v>1088.6805152098041</v>
      </c>
      <c r="L26" s="14">
        <f>K26/VLOOKUP(D26,Handicap!A$1:B$38,2)</f>
        <v>1814.4675253496735</v>
      </c>
      <c r="M26" s="16">
        <f t="shared" si="0"/>
        <v>24</v>
      </c>
      <c r="N26" s="16">
        <f t="shared" si="1"/>
        <v>32</v>
      </c>
    </row>
    <row r="27" spans="1:14" x14ac:dyDescent="0.2">
      <c r="A27" s="10" t="s">
        <v>63</v>
      </c>
      <c r="B27" s="10" t="s">
        <v>294</v>
      </c>
      <c r="C27" s="8" t="s">
        <v>10</v>
      </c>
      <c r="D27" s="8" t="s">
        <v>17</v>
      </c>
      <c r="E27" s="5"/>
      <c r="F27" s="5">
        <v>1083.7039135924765</v>
      </c>
      <c r="G27" s="5"/>
      <c r="H27" s="5"/>
      <c r="I27" s="5"/>
      <c r="J27" s="5"/>
      <c r="K27" s="17" cm="1">
        <f t="array" ref="K27">IF(COUNTA(E27:J27)&lt;3,SUM(E27:J27),SUM(LARGE(E27:J27,{1,2,3})))</f>
        <v>1083.7039135924765</v>
      </c>
      <c r="L27" s="14">
        <f>K27/VLOOKUP(D27,Handicap!A$1:B$38,2)</f>
        <v>1806.1731893207943</v>
      </c>
      <c r="M27" s="16">
        <f t="shared" si="0"/>
        <v>25</v>
      </c>
      <c r="N27" s="16">
        <f t="shared" si="1"/>
        <v>33</v>
      </c>
    </row>
    <row r="28" spans="1:14" x14ac:dyDescent="0.2">
      <c r="A28" s="10" t="s">
        <v>37</v>
      </c>
      <c r="B28" s="10" t="s">
        <v>130</v>
      </c>
      <c r="C28" s="8" t="s">
        <v>10</v>
      </c>
      <c r="D28" s="8" t="s">
        <v>23</v>
      </c>
      <c r="E28" s="5"/>
      <c r="F28" s="5"/>
      <c r="G28" s="5">
        <v>1078.7056854143577</v>
      </c>
      <c r="H28" s="5"/>
      <c r="I28" s="5"/>
      <c r="J28" s="5"/>
      <c r="K28" s="17" cm="1">
        <f t="array" ref="K28">IF(COUNTA(E28:J28)&lt;3,SUM(E28:J28),SUM(LARGE(E28:J28,{1,2,3})))</f>
        <v>1078.7056854143577</v>
      </c>
      <c r="L28" s="14">
        <f>K28/VLOOKUP(D28,Handicap!A$1:B$38,2)</f>
        <v>2345.0123595964296</v>
      </c>
      <c r="M28" s="16">
        <f t="shared" si="0"/>
        <v>26</v>
      </c>
      <c r="N28" s="16">
        <f t="shared" si="1"/>
        <v>21</v>
      </c>
    </row>
    <row r="29" spans="1:14" x14ac:dyDescent="0.2">
      <c r="A29" s="10" t="s">
        <v>87</v>
      </c>
      <c r="B29" s="10" t="s">
        <v>284</v>
      </c>
      <c r="C29" s="8" t="s">
        <v>10</v>
      </c>
      <c r="D29" s="8" t="s">
        <v>26</v>
      </c>
      <c r="E29" s="5"/>
      <c r="F29" s="5">
        <v>1074.2386124771674</v>
      </c>
      <c r="G29" s="5"/>
      <c r="H29" s="5"/>
      <c r="I29" s="5"/>
      <c r="J29" s="5"/>
      <c r="K29" s="17" cm="1">
        <f t="array" ref="K29">IF(COUNTA(E29:J29)&lt;3,SUM(E29:J29),SUM(LARGE(E29:J29,{1,2,3})))</f>
        <v>1074.2386124771674</v>
      </c>
      <c r="L29" s="14">
        <f>K29/VLOOKUP(D29,Handicap!A$1:B$38,2)</f>
        <v>2441.4513919935621</v>
      </c>
      <c r="M29" s="16">
        <f t="shared" si="0"/>
        <v>27</v>
      </c>
      <c r="N29" s="16">
        <f t="shared" si="1"/>
        <v>18</v>
      </c>
    </row>
    <row r="30" spans="1:14" x14ac:dyDescent="0.2">
      <c r="A30" s="10" t="s">
        <v>40</v>
      </c>
      <c r="B30" s="10" t="s">
        <v>91</v>
      </c>
      <c r="C30" s="8" t="s">
        <v>10</v>
      </c>
      <c r="D30" s="8" t="s">
        <v>11</v>
      </c>
      <c r="E30" s="5"/>
      <c r="F30" s="5">
        <v>1073.2628082384758</v>
      </c>
      <c r="G30" s="5"/>
      <c r="H30" s="5"/>
      <c r="I30" s="5"/>
      <c r="J30" s="5"/>
      <c r="K30" s="17" cm="1">
        <f t="array" ref="K30">IF(COUNTA(E30:J30)&lt;3,SUM(E30:J30),SUM(LARGE(E30:J30,{1,2,3})))</f>
        <v>1073.2628082384758</v>
      </c>
      <c r="L30" s="14">
        <f>K30/VLOOKUP(D30,Handicap!A$1:B$38,2)</f>
        <v>1277.6938193315189</v>
      </c>
      <c r="M30" s="16">
        <f t="shared" si="0"/>
        <v>28</v>
      </c>
      <c r="N30" s="16">
        <f t="shared" si="1"/>
        <v>55</v>
      </c>
    </row>
    <row r="31" spans="1:14" x14ac:dyDescent="0.2">
      <c r="A31" s="10" t="s">
        <v>142</v>
      </c>
      <c r="B31" s="10" t="s">
        <v>293</v>
      </c>
      <c r="C31" s="8" t="s">
        <v>10</v>
      </c>
      <c r="D31" s="8" t="s">
        <v>26</v>
      </c>
      <c r="E31" s="5"/>
      <c r="F31" s="5">
        <v>1059.5039684729236</v>
      </c>
      <c r="G31" s="5"/>
      <c r="H31" s="5"/>
      <c r="I31" s="5"/>
      <c r="J31" s="5"/>
      <c r="K31" s="17" cm="1">
        <f t="array" ref="K31">IF(COUNTA(E31:J31)&lt;3,SUM(E31:J31),SUM(LARGE(E31:J31,{1,2,3})))</f>
        <v>1059.5039684729236</v>
      </c>
      <c r="L31" s="14">
        <f>K31/VLOOKUP(D31,Handicap!A$1:B$38,2)</f>
        <v>2407.96356471119</v>
      </c>
      <c r="M31" s="16">
        <f t="shared" si="0"/>
        <v>29</v>
      </c>
      <c r="N31" s="16">
        <f t="shared" si="1"/>
        <v>19</v>
      </c>
    </row>
    <row r="32" spans="1:14" x14ac:dyDescent="0.2">
      <c r="A32" s="11" t="s">
        <v>254</v>
      </c>
      <c r="B32" s="11" t="s">
        <v>255</v>
      </c>
      <c r="C32" s="9" t="s">
        <v>3</v>
      </c>
      <c r="D32" s="9" t="s">
        <v>100</v>
      </c>
      <c r="E32" s="5">
        <v>1052.3367997396472</v>
      </c>
      <c r="F32" s="5"/>
      <c r="G32" s="5"/>
      <c r="H32" s="5"/>
      <c r="I32" s="5"/>
      <c r="J32" s="5"/>
      <c r="K32" s="17" cm="1">
        <f t="array" ref="K32">IF(COUNTA(E32:J32)&lt;3,SUM(E32:J32),SUM(LARGE(E32:J32,{1,2,3})))</f>
        <v>1052.3367997396472</v>
      </c>
      <c r="L32" s="14">
        <f>K32/VLOOKUP(D32,Handicap!A$1:B$38,2)</f>
        <v>1195.8372724314172</v>
      </c>
      <c r="M32" s="16">
        <f t="shared" si="0"/>
        <v>30</v>
      </c>
      <c r="N32" s="16">
        <f t="shared" si="1"/>
        <v>57</v>
      </c>
    </row>
    <row r="33" spans="1:14" x14ac:dyDescent="0.2">
      <c r="A33" s="10" t="s">
        <v>295</v>
      </c>
      <c r="B33" s="10" t="s">
        <v>296</v>
      </c>
      <c r="C33" s="8" t="s">
        <v>10</v>
      </c>
      <c r="D33" s="8" t="s">
        <v>18</v>
      </c>
      <c r="E33" s="5"/>
      <c r="F33" s="5">
        <v>1051.8926954111287</v>
      </c>
      <c r="G33" s="5"/>
      <c r="H33" s="5"/>
      <c r="I33" s="5"/>
      <c r="J33" s="5"/>
      <c r="K33" s="17" cm="1">
        <f t="array" ref="K33">IF(COUNTA(E33:J33)&lt;3,SUM(E33:J33),SUM(LARGE(E33:J33,{1,2,3})))</f>
        <v>1051.8926954111287</v>
      </c>
      <c r="L33" s="14">
        <f>K33/VLOOKUP(D33,Handicap!A$1:B$38,2)</f>
        <v>1314.8658692639108</v>
      </c>
      <c r="M33" s="16">
        <f t="shared" si="0"/>
        <v>31</v>
      </c>
      <c r="N33" s="16">
        <f t="shared" si="1"/>
        <v>52</v>
      </c>
    </row>
    <row r="34" spans="1:14" x14ac:dyDescent="0.2">
      <c r="A34" s="10" t="s">
        <v>156</v>
      </c>
      <c r="B34" s="10" t="s">
        <v>50</v>
      </c>
      <c r="C34" s="8" t="s">
        <v>24</v>
      </c>
      <c r="D34" s="8" t="s">
        <v>17</v>
      </c>
      <c r="E34" s="5"/>
      <c r="F34" s="5">
        <v>1051.6975345633905</v>
      </c>
      <c r="G34" s="5"/>
      <c r="H34" s="5"/>
      <c r="I34" s="5"/>
      <c r="J34" s="5"/>
      <c r="K34" s="17" cm="1">
        <f t="array" ref="K34">IF(COUNTA(E34:J34)&lt;3,SUM(E34:J34),SUM(LARGE(E34:J34,{1,2,3})))</f>
        <v>1051.6975345633905</v>
      </c>
      <c r="L34" s="14">
        <f>K34/VLOOKUP(D34,Handicap!A$1:B$38,2)</f>
        <v>1752.8292242723176</v>
      </c>
      <c r="M34" s="16">
        <f t="shared" si="0"/>
        <v>32</v>
      </c>
      <c r="N34" s="16">
        <f t="shared" si="1"/>
        <v>34</v>
      </c>
    </row>
    <row r="35" spans="1:14" x14ac:dyDescent="0.2">
      <c r="A35" s="10" t="s">
        <v>256</v>
      </c>
      <c r="B35" s="10" t="s">
        <v>197</v>
      </c>
      <c r="C35" s="8" t="s">
        <v>10</v>
      </c>
      <c r="D35" s="8" t="s">
        <v>21</v>
      </c>
      <c r="E35" s="5">
        <v>1049.102153661735</v>
      </c>
      <c r="F35" s="5"/>
      <c r="G35" s="5"/>
      <c r="H35" s="5"/>
      <c r="I35" s="5"/>
      <c r="J35" s="5"/>
      <c r="K35" s="17" cm="1">
        <f t="array" ref="K35">IF(COUNTA(E35:J35)&lt;3,SUM(E35:J35),SUM(LARGE(E35:J35,{1,2,3})))</f>
        <v>1049.102153661735</v>
      </c>
      <c r="L35" s="14">
        <f>K35/VLOOKUP(D35,Handicap!A$1:B$38,2)</f>
        <v>1979.4380257768582</v>
      </c>
      <c r="M35" s="16">
        <f t="shared" ref="M35:M71" si="2">RANK(K35,K:K)</f>
        <v>33</v>
      </c>
      <c r="N35" s="16">
        <f t="shared" ref="N35:N71" si="3">RANK(L35,L:L)</f>
        <v>28</v>
      </c>
    </row>
    <row r="36" spans="1:14" x14ac:dyDescent="0.2">
      <c r="A36" s="10" t="s">
        <v>84</v>
      </c>
      <c r="B36" s="10" t="s">
        <v>85</v>
      </c>
      <c r="C36" s="8" t="s">
        <v>3</v>
      </c>
      <c r="D36" s="8" t="s">
        <v>31</v>
      </c>
      <c r="E36" s="5"/>
      <c r="F36" s="5"/>
      <c r="G36" s="5">
        <v>1042.539720015347</v>
      </c>
      <c r="H36" s="5"/>
      <c r="I36" s="5"/>
      <c r="J36" s="5"/>
      <c r="K36" s="17" cm="1">
        <f t="array" ref="K36">IF(COUNTA(E36:J36)&lt;3,SUM(E36:J36),SUM(LARGE(E36:J36,{1,2,3})))</f>
        <v>1042.539720015347</v>
      </c>
      <c r="L36" s="14">
        <f>K36/VLOOKUP(D36,Handicap!A$1:B$38,2)</f>
        <v>1603.9072615620723</v>
      </c>
      <c r="M36" s="16">
        <f t="shared" si="2"/>
        <v>34</v>
      </c>
      <c r="N36" s="16">
        <f t="shared" si="3"/>
        <v>41</v>
      </c>
    </row>
    <row r="37" spans="1:14" x14ac:dyDescent="0.2">
      <c r="A37" s="10" t="s">
        <v>44</v>
      </c>
      <c r="B37" s="10" t="s">
        <v>45</v>
      </c>
      <c r="C37" s="8" t="s">
        <v>3</v>
      </c>
      <c r="D37" s="8" t="s">
        <v>20</v>
      </c>
      <c r="E37" s="5">
        <v>1040.6423100733489</v>
      </c>
      <c r="F37" s="5"/>
      <c r="G37" s="5"/>
      <c r="H37" s="5"/>
      <c r="I37" s="5"/>
      <c r="J37" s="5"/>
      <c r="K37" s="17" cm="1">
        <f t="array" ref="K37">IF(COUNTA(E37:J37)&lt;3,SUM(E37:J37),SUM(LARGE(E37:J37,{1,2,3})))</f>
        <v>1040.6423100733489</v>
      </c>
      <c r="L37" s="14">
        <f>K37/VLOOKUP(D37,Handicap!A$1:B$38,2)</f>
        <v>1825.6882632865772</v>
      </c>
      <c r="M37" s="16">
        <f t="shared" si="2"/>
        <v>35</v>
      </c>
      <c r="N37" s="16">
        <f t="shared" si="3"/>
        <v>31</v>
      </c>
    </row>
    <row r="38" spans="1:14" x14ac:dyDescent="0.2">
      <c r="A38" s="10" t="s">
        <v>67</v>
      </c>
      <c r="B38" s="10" t="s">
        <v>78</v>
      </c>
      <c r="C38" s="8" t="s">
        <v>10</v>
      </c>
      <c r="D38" s="8" t="s">
        <v>79</v>
      </c>
      <c r="E38" s="5">
        <v>1028.6990014779806</v>
      </c>
      <c r="F38" s="5"/>
      <c r="G38" s="5"/>
      <c r="H38" s="5"/>
      <c r="I38" s="5"/>
      <c r="J38" s="5"/>
      <c r="K38" s="17" cm="1">
        <f t="array" ref="K38">IF(COUNTA(E38:J38)&lt;3,SUM(E38:J38),SUM(LARGE(E38:J38,{1,2,3})))</f>
        <v>1028.6990014779806</v>
      </c>
      <c r="L38" s="14">
        <f>K38/VLOOKUP(D38,Handicap!A$1:B$38,2)</f>
        <v>1535.3716439969858</v>
      </c>
      <c r="M38" s="16">
        <f t="shared" si="2"/>
        <v>36</v>
      </c>
      <c r="N38" s="16">
        <f t="shared" si="3"/>
        <v>44</v>
      </c>
    </row>
    <row r="39" spans="1:14" x14ac:dyDescent="0.2">
      <c r="A39" s="11" t="s">
        <v>51</v>
      </c>
      <c r="B39" s="11" t="s">
        <v>252</v>
      </c>
      <c r="C39" s="9" t="s">
        <v>253</v>
      </c>
      <c r="D39" s="9" t="s">
        <v>19</v>
      </c>
      <c r="E39" s="5">
        <v>1023.847032361112</v>
      </c>
      <c r="F39" s="5"/>
      <c r="G39" s="5"/>
      <c r="H39" s="5"/>
      <c r="I39" s="5"/>
      <c r="J39" s="5"/>
      <c r="K39" s="17" cm="1">
        <f t="array" ref="K39">IF(COUNTA(E39:J39)&lt;3,SUM(E39:J39),SUM(LARGE(E39:J39,{1,2,3})))</f>
        <v>1023.847032361112</v>
      </c>
      <c r="L39" s="14">
        <f>K39/VLOOKUP(D39,Handicap!A$1:B$38,2)</f>
        <v>1931.7868535115319</v>
      </c>
      <c r="M39" s="16">
        <f t="shared" si="2"/>
        <v>37</v>
      </c>
      <c r="N39" s="16">
        <f t="shared" si="3"/>
        <v>29</v>
      </c>
    </row>
    <row r="40" spans="1:14" x14ac:dyDescent="0.2">
      <c r="A40" s="10" t="s">
        <v>48</v>
      </c>
      <c r="B40" s="10" t="s">
        <v>213</v>
      </c>
      <c r="C40" s="9" t="s">
        <v>5</v>
      </c>
      <c r="D40" s="9" t="s">
        <v>8</v>
      </c>
      <c r="E40" s="5"/>
      <c r="F40" s="5"/>
      <c r="G40" s="5">
        <v>1023.065738646649</v>
      </c>
      <c r="H40" s="5"/>
      <c r="I40" s="5"/>
      <c r="J40" s="5"/>
      <c r="K40" s="17" cm="1">
        <f t="array" ref="K40">IF(COUNTA(E40:J40)&lt;3,SUM(E40:J40),SUM(LARGE(E40:J40,{1,2,3})))</f>
        <v>1023.065738646649</v>
      </c>
      <c r="L40" s="14">
        <f>K40/VLOOKUP(D40,Handicap!A$1:B$38,2)</f>
        <v>1295.0199223375303</v>
      </c>
      <c r="M40" s="16">
        <f t="shared" si="2"/>
        <v>38</v>
      </c>
      <c r="N40" s="16">
        <f t="shared" si="3"/>
        <v>54</v>
      </c>
    </row>
    <row r="41" spans="1:14" x14ac:dyDescent="0.2">
      <c r="A41" s="10" t="s">
        <v>37</v>
      </c>
      <c r="B41" s="10" t="s">
        <v>170</v>
      </c>
      <c r="C41" s="8" t="s">
        <v>3</v>
      </c>
      <c r="D41" s="8" t="s">
        <v>17</v>
      </c>
      <c r="E41" s="5"/>
      <c r="F41" s="5"/>
      <c r="G41" s="5">
        <v>1018.9920996868705</v>
      </c>
      <c r="H41" s="5"/>
      <c r="I41" s="5"/>
      <c r="J41" s="5"/>
      <c r="K41" s="17" cm="1">
        <f t="array" ref="K41">IF(COUNTA(E41:J41)&lt;3,SUM(E41:J41),SUM(LARGE(E41:J41,{1,2,3})))</f>
        <v>1018.9920996868705</v>
      </c>
      <c r="L41" s="14">
        <f>K41/VLOOKUP(D41,Handicap!A$1:B$38,2)</f>
        <v>1698.3201661447843</v>
      </c>
      <c r="M41" s="16">
        <f t="shared" si="2"/>
        <v>39</v>
      </c>
      <c r="N41" s="16">
        <f t="shared" si="3"/>
        <v>37</v>
      </c>
    </row>
    <row r="42" spans="1:14" x14ac:dyDescent="0.2">
      <c r="A42" s="10" t="s">
        <v>215</v>
      </c>
      <c r="B42" s="10" t="s">
        <v>297</v>
      </c>
      <c r="C42" s="8" t="s">
        <v>3</v>
      </c>
      <c r="D42" s="8" t="s">
        <v>23</v>
      </c>
      <c r="E42" s="5"/>
      <c r="F42" s="5">
        <v>1018.8129317194816</v>
      </c>
      <c r="G42" s="5"/>
      <c r="H42" s="5"/>
      <c r="I42" s="5"/>
      <c r="J42" s="5"/>
      <c r="K42" s="17" cm="1">
        <f t="array" ref="K42">IF(COUNTA(E42:J42)&lt;3,SUM(E42:J42),SUM(LARGE(E42:J42,{1,2,3})))</f>
        <v>1018.8129317194816</v>
      </c>
      <c r="L42" s="14">
        <f>K42/VLOOKUP(D42,Handicap!A$1:B$38,2)</f>
        <v>2214.8107211293077</v>
      </c>
      <c r="M42" s="16">
        <f t="shared" si="2"/>
        <v>40</v>
      </c>
      <c r="N42" s="16">
        <f t="shared" si="3"/>
        <v>22</v>
      </c>
    </row>
    <row r="43" spans="1:14" x14ac:dyDescent="0.2">
      <c r="A43" s="10" t="s">
        <v>140</v>
      </c>
      <c r="B43" s="10" t="s">
        <v>52</v>
      </c>
      <c r="C43" s="8" t="s">
        <v>5</v>
      </c>
      <c r="D43" s="8" t="s">
        <v>17</v>
      </c>
      <c r="E43" s="5"/>
      <c r="F43" s="5"/>
      <c r="G43" s="5">
        <v>1001.2071881307636</v>
      </c>
      <c r="H43" s="5"/>
      <c r="I43" s="5"/>
      <c r="J43" s="5"/>
      <c r="K43" s="17" cm="1">
        <f t="array" ref="K43">IF(COUNTA(E43:J43)&lt;3,SUM(E43:J43),SUM(LARGE(E43:J43,{1,2,3})))</f>
        <v>1001.2071881307636</v>
      </c>
      <c r="L43" s="14">
        <f>K43/VLOOKUP(D43,Handicap!A$1:B$38,2)</f>
        <v>1668.678646884606</v>
      </c>
      <c r="M43" s="16">
        <f t="shared" si="2"/>
        <v>41</v>
      </c>
      <c r="N43" s="16">
        <f t="shared" si="3"/>
        <v>38</v>
      </c>
    </row>
    <row r="44" spans="1:14" x14ac:dyDescent="0.2">
      <c r="A44" s="10" t="s">
        <v>258</v>
      </c>
      <c r="B44" s="10" t="s">
        <v>259</v>
      </c>
      <c r="C44" s="8" t="s">
        <v>3</v>
      </c>
      <c r="D44" s="8" t="s">
        <v>33</v>
      </c>
      <c r="E44" s="5">
        <v>987.76828764593654</v>
      </c>
      <c r="F44" s="5"/>
      <c r="G44" s="5"/>
      <c r="H44" s="5"/>
      <c r="I44" s="5"/>
      <c r="J44" s="5"/>
      <c r="K44" s="17" cm="1">
        <f t="array" ref="K44">IF(COUNTA(E44:J44)&lt;3,SUM(E44:J44),SUM(LARGE(E44:J44,{1,2,3})))</f>
        <v>987.76828764593654</v>
      </c>
      <c r="L44" s="14">
        <f>K44/VLOOKUP(D44,Handicap!A$1:B$38,2)</f>
        <v>1593.1746574934461</v>
      </c>
      <c r="M44" s="16">
        <f t="shared" si="2"/>
        <v>42</v>
      </c>
      <c r="N44" s="16">
        <f t="shared" si="3"/>
        <v>42</v>
      </c>
    </row>
    <row r="45" spans="1:14" x14ac:dyDescent="0.2">
      <c r="A45" s="10" t="s">
        <v>256</v>
      </c>
      <c r="B45" s="10" t="s">
        <v>197</v>
      </c>
      <c r="C45" s="8" t="s">
        <v>10</v>
      </c>
      <c r="D45" s="8" t="s">
        <v>21</v>
      </c>
      <c r="E45" s="5"/>
      <c r="F45" s="5"/>
      <c r="G45" s="5">
        <v>980.24285104507339</v>
      </c>
      <c r="H45" s="5"/>
      <c r="I45" s="5"/>
      <c r="J45" s="5"/>
      <c r="K45" s="17" cm="1">
        <f t="array" ref="K45">IF(COUNTA(E45:J45)&lt;3,SUM(E45:J45),SUM(LARGE(E45:J45,{1,2,3})))</f>
        <v>980.24285104507339</v>
      </c>
      <c r="L45" s="14">
        <f>K45/VLOOKUP(D45,Handicap!A$1:B$38,2)</f>
        <v>1849.5148132925913</v>
      </c>
      <c r="M45" s="16">
        <f t="shared" si="2"/>
        <v>43</v>
      </c>
      <c r="N45" s="16">
        <f t="shared" si="3"/>
        <v>30</v>
      </c>
    </row>
    <row r="46" spans="1:14" x14ac:dyDescent="0.2">
      <c r="A46" s="10" t="s">
        <v>199</v>
      </c>
      <c r="B46" s="10" t="s">
        <v>173</v>
      </c>
      <c r="C46" s="8" t="s">
        <v>3</v>
      </c>
      <c r="D46" s="8" t="s">
        <v>11</v>
      </c>
      <c r="E46" s="5"/>
      <c r="F46" s="5"/>
      <c r="G46" s="5">
        <v>974.28142817710466</v>
      </c>
      <c r="H46" s="5"/>
      <c r="I46" s="5"/>
      <c r="J46" s="5"/>
      <c r="K46" s="17" cm="1">
        <f t="array" ref="K46">IF(COUNTA(E46:J46)&lt;3,SUM(E46:J46),SUM(LARGE(E46:J46,{1,2,3})))</f>
        <v>974.28142817710466</v>
      </c>
      <c r="L46" s="14">
        <f>K46/VLOOKUP(D46,Handicap!A$1:B$38,2)</f>
        <v>1159.8588430679818</v>
      </c>
      <c r="M46" s="16">
        <f t="shared" si="2"/>
        <v>44</v>
      </c>
      <c r="N46" s="16">
        <f t="shared" si="3"/>
        <v>59</v>
      </c>
    </row>
    <row r="47" spans="1:14" x14ac:dyDescent="0.2">
      <c r="A47" s="10" t="s">
        <v>245</v>
      </c>
      <c r="B47" s="10" t="s">
        <v>296</v>
      </c>
      <c r="C47" s="8" t="s">
        <v>10</v>
      </c>
      <c r="D47" s="8" t="s">
        <v>13</v>
      </c>
      <c r="E47" s="5"/>
      <c r="F47" s="5">
        <v>971.77916741454408</v>
      </c>
      <c r="G47" s="5"/>
      <c r="H47" s="5"/>
      <c r="I47" s="5"/>
      <c r="J47" s="5"/>
      <c r="K47" s="17" cm="1">
        <f t="array" ref="K47">IF(COUNTA(E47:J47)&lt;3,SUM(E47:J47),SUM(LARGE(E47:J47,{1,2,3})))</f>
        <v>971.77916741454408</v>
      </c>
      <c r="L47" s="14">
        <f>K47/VLOOKUP(D47,Handicap!A$1:B$38,2)</f>
        <v>2024.5399321136335</v>
      </c>
      <c r="M47" s="16">
        <f t="shared" si="2"/>
        <v>45</v>
      </c>
      <c r="N47" s="16">
        <f t="shared" si="3"/>
        <v>26</v>
      </c>
    </row>
    <row r="48" spans="1:14" x14ac:dyDescent="0.2">
      <c r="A48" s="10" t="s">
        <v>37</v>
      </c>
      <c r="B48" s="10" t="s">
        <v>296</v>
      </c>
      <c r="C48" s="8" t="s">
        <v>10</v>
      </c>
      <c r="D48" s="8" t="s">
        <v>16</v>
      </c>
      <c r="E48" s="5"/>
      <c r="F48" s="5">
        <v>969.4372372416841</v>
      </c>
      <c r="G48" s="5"/>
      <c r="H48" s="5"/>
      <c r="I48" s="5"/>
      <c r="J48" s="5"/>
      <c r="K48" s="17" cm="1">
        <f t="array" ref="K48">IF(COUNTA(E48:J48)&lt;3,SUM(E48:J48),SUM(LARGE(E48:J48,{1,2,3})))</f>
        <v>969.4372372416841</v>
      </c>
      <c r="L48" s="14">
        <f>K48/VLOOKUP(D48,Handicap!A$1:B$38,2)</f>
        <v>1425.642995943653</v>
      </c>
      <c r="M48" s="16">
        <f t="shared" si="2"/>
        <v>46</v>
      </c>
      <c r="N48" s="16">
        <f t="shared" si="3"/>
        <v>46</v>
      </c>
    </row>
    <row r="49" spans="1:14" x14ac:dyDescent="0.2">
      <c r="A49" s="10" t="s">
        <v>55</v>
      </c>
      <c r="B49" s="10" t="s">
        <v>56</v>
      </c>
      <c r="C49" s="9" t="s">
        <v>267</v>
      </c>
      <c r="D49" s="9" t="s">
        <v>26</v>
      </c>
      <c r="E49" s="5">
        <v>961.64230009356811</v>
      </c>
      <c r="F49" s="5"/>
      <c r="G49" s="5"/>
      <c r="H49" s="5"/>
      <c r="I49" s="5"/>
      <c r="J49" s="5"/>
      <c r="K49" s="17" cm="1">
        <f t="array" ref="K49">IF(COUNTA(E49:J49)&lt;3,SUM(E49:J49),SUM(LARGE(E49:J49,{1,2,3})))</f>
        <v>961.64230009356811</v>
      </c>
      <c r="L49" s="14">
        <f>K49/VLOOKUP(D49,Handicap!A$1:B$38,2)</f>
        <v>2185.5506820308365</v>
      </c>
      <c r="M49" s="16">
        <f t="shared" si="2"/>
        <v>47</v>
      </c>
      <c r="N49" s="16">
        <f t="shared" si="3"/>
        <v>23</v>
      </c>
    </row>
    <row r="50" spans="1:14" x14ac:dyDescent="0.2">
      <c r="A50" s="10" t="s">
        <v>146</v>
      </c>
      <c r="B50" s="10" t="s">
        <v>147</v>
      </c>
      <c r="C50" s="8" t="s">
        <v>10</v>
      </c>
      <c r="D50" s="8" t="s">
        <v>13</v>
      </c>
      <c r="E50" s="5">
        <v>955.79505526041896</v>
      </c>
      <c r="F50" s="5"/>
      <c r="G50" s="5"/>
      <c r="H50" s="5"/>
      <c r="I50" s="5"/>
      <c r="J50" s="5"/>
      <c r="K50" s="17" cm="1">
        <f t="array" ref="K50">IF(COUNTA(E50:J50)&lt;3,SUM(E50:J50),SUM(LARGE(E50:J50,{1,2,3})))</f>
        <v>955.79505526041896</v>
      </c>
      <c r="L50" s="14">
        <f>K50/VLOOKUP(D50,Handicap!A$1:B$38,2)</f>
        <v>1991.2396984592062</v>
      </c>
      <c r="M50" s="16">
        <f t="shared" si="2"/>
        <v>48</v>
      </c>
      <c r="N50" s="16">
        <f t="shared" si="3"/>
        <v>27</v>
      </c>
    </row>
    <row r="51" spans="1:14" x14ac:dyDescent="0.2">
      <c r="A51" s="10" t="s">
        <v>37</v>
      </c>
      <c r="B51" s="10" t="s">
        <v>260</v>
      </c>
      <c r="C51" s="8" t="s">
        <v>268</v>
      </c>
      <c r="D51" s="8" t="s">
        <v>6</v>
      </c>
      <c r="E51" s="5">
        <v>946.96198327842762</v>
      </c>
      <c r="F51" s="5"/>
      <c r="G51" s="5"/>
      <c r="H51" s="5"/>
      <c r="I51" s="5"/>
      <c r="J51" s="5"/>
      <c r="K51" s="17" cm="1">
        <f t="array" ref="K51">IF(COUNTA(E51:J51)&lt;3,SUM(E51:J51),SUM(LARGE(E51:J51,{1,2,3})))</f>
        <v>946.96198327842762</v>
      </c>
      <c r="L51" s="14">
        <f>K51/VLOOKUP(D51,Handicap!A$1:B$38,2)</f>
        <v>946.96198327842762</v>
      </c>
      <c r="M51" s="16">
        <f t="shared" si="2"/>
        <v>49</v>
      </c>
      <c r="N51" s="16">
        <f t="shared" si="3"/>
        <v>65</v>
      </c>
    </row>
    <row r="52" spans="1:14" x14ac:dyDescent="0.2">
      <c r="A52" s="11" t="s">
        <v>261</v>
      </c>
      <c r="B52" s="11" t="s">
        <v>228</v>
      </c>
      <c r="C52" s="9" t="s">
        <v>237</v>
      </c>
      <c r="D52" s="9" t="s">
        <v>18</v>
      </c>
      <c r="E52" s="5">
        <v>944.72261291679615</v>
      </c>
      <c r="F52" s="5"/>
      <c r="G52" s="5"/>
      <c r="H52" s="5"/>
      <c r="I52" s="5"/>
      <c r="J52" s="5"/>
      <c r="K52" s="17" cm="1">
        <f t="array" ref="K52">IF(COUNTA(E52:J52)&lt;3,SUM(E52:J52),SUM(LARGE(E52:J52,{1,2,3})))</f>
        <v>944.72261291679615</v>
      </c>
      <c r="L52" s="14">
        <f>K52/VLOOKUP(D52,Handicap!A$1:B$38,2)</f>
        <v>1180.9032661459951</v>
      </c>
      <c r="M52" s="16">
        <f t="shared" si="2"/>
        <v>50</v>
      </c>
      <c r="N52" s="16">
        <f t="shared" si="3"/>
        <v>58</v>
      </c>
    </row>
    <row r="53" spans="1:14" x14ac:dyDescent="0.2">
      <c r="A53" s="10" t="s">
        <v>60</v>
      </c>
      <c r="B53" s="10" t="s">
        <v>217</v>
      </c>
      <c r="C53" s="8" t="s">
        <v>3</v>
      </c>
      <c r="D53" s="8" t="s">
        <v>14</v>
      </c>
      <c r="E53" s="5"/>
      <c r="F53" s="5">
        <v>938.79698414676625</v>
      </c>
      <c r="G53" s="5"/>
      <c r="H53" s="5"/>
      <c r="I53" s="5"/>
      <c r="J53" s="5"/>
      <c r="K53" s="17" cm="1">
        <f t="array" ref="K53">IF(COUNTA(E53:J53)&lt;3,SUM(E53:J53),SUM(LARGE(E53:J53,{1,2,3})))</f>
        <v>938.79698414676625</v>
      </c>
      <c r="L53" s="14">
        <f>K53/VLOOKUP(D53,Handicap!A$1:B$38,2)</f>
        <v>1117.6154573175788</v>
      </c>
      <c r="M53" s="16">
        <f t="shared" si="2"/>
        <v>51</v>
      </c>
      <c r="N53" s="16">
        <f t="shared" si="3"/>
        <v>61</v>
      </c>
    </row>
    <row r="54" spans="1:14" x14ac:dyDescent="0.2">
      <c r="A54" s="10" t="s">
        <v>37</v>
      </c>
      <c r="B54" s="10" t="s">
        <v>170</v>
      </c>
      <c r="C54" s="8" t="s">
        <v>3</v>
      </c>
      <c r="D54" s="8" t="s">
        <v>17</v>
      </c>
      <c r="E54" s="5"/>
      <c r="F54" s="5">
        <v>935.1865084636072</v>
      </c>
      <c r="G54" s="5"/>
      <c r="H54" s="5"/>
      <c r="I54" s="5"/>
      <c r="J54" s="5"/>
      <c r="K54" s="17" cm="1">
        <f t="array" ref="K54">IF(COUNTA(E54:J54)&lt;3,SUM(E54:J54),SUM(LARGE(E54:J54,{1,2,3})))</f>
        <v>935.1865084636072</v>
      </c>
      <c r="L54" s="14">
        <f>K54/VLOOKUP(D54,Handicap!A$1:B$38,2)</f>
        <v>1558.6441807726787</v>
      </c>
      <c r="M54" s="16">
        <f t="shared" si="2"/>
        <v>52</v>
      </c>
      <c r="N54" s="16">
        <f t="shared" si="3"/>
        <v>43</v>
      </c>
    </row>
    <row r="55" spans="1:14" x14ac:dyDescent="0.2">
      <c r="A55" s="10" t="s">
        <v>262</v>
      </c>
      <c r="B55" s="10" t="s">
        <v>263</v>
      </c>
      <c r="C55" s="8" t="s">
        <v>15</v>
      </c>
      <c r="D55" s="8" t="s">
        <v>16</v>
      </c>
      <c r="E55" s="5">
        <v>917.47694018361187</v>
      </c>
      <c r="F55" s="5"/>
      <c r="G55" s="5"/>
      <c r="H55" s="5"/>
      <c r="I55" s="5"/>
      <c r="J55" s="5"/>
      <c r="K55" s="17" cm="1">
        <f t="array" ref="K55">IF(COUNTA(E55:J55)&lt;3,SUM(E55:J55),SUM(LARGE(E55:J55,{1,2,3})))</f>
        <v>917.47694018361187</v>
      </c>
      <c r="L55" s="14">
        <f>K55/VLOOKUP(D55,Handicap!A$1:B$38,2)</f>
        <v>1349.2307943876644</v>
      </c>
      <c r="M55" s="16">
        <f t="shared" si="2"/>
        <v>53</v>
      </c>
      <c r="N55" s="16">
        <f t="shared" si="3"/>
        <v>51</v>
      </c>
    </row>
    <row r="56" spans="1:14" x14ac:dyDescent="0.2">
      <c r="A56" s="10" t="s">
        <v>73</v>
      </c>
      <c r="B56" s="10" t="s">
        <v>43</v>
      </c>
      <c r="C56" s="8" t="s">
        <v>5</v>
      </c>
      <c r="D56" s="8" t="s">
        <v>14</v>
      </c>
      <c r="E56" s="5">
        <v>913.99347517662943</v>
      </c>
      <c r="F56" s="5"/>
      <c r="G56" s="5"/>
      <c r="H56" s="5"/>
      <c r="I56" s="5"/>
      <c r="J56" s="5"/>
      <c r="K56" s="17" cm="1">
        <f t="array" ref="K56">IF(COUNTA(E56:J56)&lt;3,SUM(E56:J56),SUM(LARGE(E56:J56,{1,2,3})))</f>
        <v>913.99347517662943</v>
      </c>
      <c r="L56" s="14">
        <f>K56/VLOOKUP(D56,Handicap!A$1:B$38,2)</f>
        <v>1088.0874704483683</v>
      </c>
      <c r="M56" s="16">
        <f t="shared" si="2"/>
        <v>54</v>
      </c>
      <c r="N56" s="16">
        <f t="shared" si="3"/>
        <v>63</v>
      </c>
    </row>
    <row r="57" spans="1:14" x14ac:dyDescent="0.2">
      <c r="A57" s="10" t="s">
        <v>88</v>
      </c>
      <c r="B57" s="10" t="s">
        <v>298</v>
      </c>
      <c r="C57" s="8" t="s">
        <v>5</v>
      </c>
      <c r="D57" s="8" t="s">
        <v>19</v>
      </c>
      <c r="E57" s="5"/>
      <c r="F57" s="5">
        <v>907.66882893250249</v>
      </c>
      <c r="G57" s="5">
        <v>0</v>
      </c>
      <c r="H57" s="5"/>
      <c r="I57" s="5"/>
      <c r="J57" s="5"/>
      <c r="K57" s="17" cm="1">
        <f t="array" ref="K57">IF(COUNTA(E57:J57)&lt;3,SUM(E57:J57),SUM(LARGE(E57:J57,{1,2,3})))</f>
        <v>907.66882893250249</v>
      </c>
      <c r="L57" s="14">
        <f>K57/VLOOKUP(D57,Handicap!A$1:B$38,2)</f>
        <v>1712.5826960990612</v>
      </c>
      <c r="M57" s="16">
        <f t="shared" si="2"/>
        <v>55</v>
      </c>
      <c r="N57" s="16">
        <f t="shared" si="3"/>
        <v>35</v>
      </c>
    </row>
    <row r="58" spans="1:14" x14ac:dyDescent="0.2">
      <c r="A58" s="10" t="s">
        <v>153</v>
      </c>
      <c r="B58" s="10" t="s">
        <v>188</v>
      </c>
      <c r="C58" s="8" t="s">
        <v>3</v>
      </c>
      <c r="D58" s="8" t="s">
        <v>19</v>
      </c>
      <c r="E58" s="5">
        <v>904.66276533649773</v>
      </c>
      <c r="F58" s="5"/>
      <c r="G58" s="5"/>
      <c r="H58" s="5"/>
      <c r="I58" s="5"/>
      <c r="J58" s="5"/>
      <c r="K58" s="17" cm="1">
        <f t="array" ref="K58">IF(COUNTA(E58:J58)&lt;3,SUM(E58:J58),SUM(LARGE(E58:J58,{1,2,3})))</f>
        <v>904.66276533649773</v>
      </c>
      <c r="L58" s="14">
        <f>K58/VLOOKUP(D58,Handicap!A$1:B$38,2)</f>
        <v>1706.9108779933918</v>
      </c>
      <c r="M58" s="16">
        <f t="shared" si="2"/>
        <v>56</v>
      </c>
      <c r="N58" s="16">
        <f t="shared" si="3"/>
        <v>36</v>
      </c>
    </row>
    <row r="59" spans="1:14" x14ac:dyDescent="0.2">
      <c r="A59" s="10" t="s">
        <v>186</v>
      </c>
      <c r="B59" s="10" t="s">
        <v>224</v>
      </c>
      <c r="C59" s="8" t="s">
        <v>3</v>
      </c>
      <c r="D59" s="8" t="s">
        <v>17</v>
      </c>
      <c r="E59" s="5">
        <v>897.4470163934626</v>
      </c>
      <c r="F59" s="5"/>
      <c r="G59" s="5"/>
      <c r="H59" s="5"/>
      <c r="I59" s="5"/>
      <c r="J59" s="5"/>
      <c r="K59" s="17" cm="1">
        <f t="array" ref="K59">IF(COUNTA(E59:J59)&lt;3,SUM(E59:J59),SUM(LARGE(E59:J59,{1,2,3})))</f>
        <v>897.4470163934626</v>
      </c>
      <c r="L59" s="14">
        <f>K59/VLOOKUP(D59,Handicap!A$1:B$38,2)</f>
        <v>1495.7450273224376</v>
      </c>
      <c r="M59" s="16">
        <f t="shared" si="2"/>
        <v>57</v>
      </c>
      <c r="N59" s="16">
        <f t="shared" si="3"/>
        <v>45</v>
      </c>
    </row>
    <row r="60" spans="1:14" x14ac:dyDescent="0.2">
      <c r="A60" s="10" t="s">
        <v>127</v>
      </c>
      <c r="B60" s="10" t="s">
        <v>85</v>
      </c>
      <c r="C60" s="8" t="s">
        <v>3</v>
      </c>
      <c r="D60" s="8" t="s">
        <v>33</v>
      </c>
      <c r="E60" s="5"/>
      <c r="F60" s="5">
        <v>878.58986261949133</v>
      </c>
      <c r="G60" s="5"/>
      <c r="H60" s="5"/>
      <c r="I60" s="5"/>
      <c r="J60" s="5"/>
      <c r="K60" s="17" cm="1">
        <f t="array" ref="K60">IF(COUNTA(E60:J60)&lt;3,SUM(E60:J60),SUM(LARGE(E60:J60,{1,2,3})))</f>
        <v>878.58986261949133</v>
      </c>
      <c r="L60" s="14">
        <f>K60/VLOOKUP(D60,Handicap!A$1:B$38,2)</f>
        <v>1417.0804235798248</v>
      </c>
      <c r="M60" s="16">
        <f t="shared" si="2"/>
        <v>58</v>
      </c>
      <c r="N60" s="16">
        <f t="shared" si="3"/>
        <v>47</v>
      </c>
    </row>
    <row r="61" spans="1:14" x14ac:dyDescent="0.2">
      <c r="A61" s="10" t="s">
        <v>264</v>
      </c>
      <c r="B61" s="10" t="s">
        <v>265</v>
      </c>
      <c r="C61" s="8" t="s">
        <v>10</v>
      </c>
      <c r="D61" s="8" t="s">
        <v>33</v>
      </c>
      <c r="E61" s="5">
        <v>859.37772024572575</v>
      </c>
      <c r="F61" s="5"/>
      <c r="G61" s="5"/>
      <c r="H61" s="5"/>
      <c r="I61" s="5"/>
      <c r="J61" s="5"/>
      <c r="K61" s="17" cm="1">
        <f t="array" ref="K61">IF(COUNTA(E61:J61)&lt;3,SUM(E61:J61),SUM(LARGE(E61:J61,{1,2,3})))</f>
        <v>859.37772024572575</v>
      </c>
      <c r="L61" s="14">
        <f>K61/VLOOKUP(D61,Handicap!A$1:B$38,2)</f>
        <v>1386.0930971705254</v>
      </c>
      <c r="M61" s="16">
        <f t="shared" si="2"/>
        <v>59</v>
      </c>
      <c r="N61" s="16">
        <f t="shared" si="3"/>
        <v>49</v>
      </c>
    </row>
    <row r="62" spans="1:14" x14ac:dyDescent="0.2">
      <c r="A62" s="10" t="s">
        <v>180</v>
      </c>
      <c r="B62" s="10" t="s">
        <v>228</v>
      </c>
      <c r="C62" s="8" t="s">
        <v>3</v>
      </c>
      <c r="D62" s="8" t="s">
        <v>16</v>
      </c>
      <c r="E62" s="5">
        <v>853.77929434164673</v>
      </c>
      <c r="F62" s="5"/>
      <c r="G62" s="5"/>
      <c r="H62" s="5"/>
      <c r="I62" s="5"/>
      <c r="J62" s="5"/>
      <c r="K62" s="17" cm="1">
        <f t="array" ref="K62">IF(COUNTA(E62:J62)&lt;3,SUM(E62:J62),SUM(LARGE(E62:J62,{1,2,3})))</f>
        <v>853.77929434164673</v>
      </c>
      <c r="L62" s="14">
        <f>K62/VLOOKUP(D62,Handicap!A$1:B$38,2)</f>
        <v>1255.5577857965393</v>
      </c>
      <c r="M62" s="16">
        <f t="shared" si="2"/>
        <v>60</v>
      </c>
      <c r="N62" s="16">
        <f t="shared" si="3"/>
        <v>56</v>
      </c>
    </row>
    <row r="63" spans="1:14" x14ac:dyDescent="0.2">
      <c r="A63" s="10" t="s">
        <v>96</v>
      </c>
      <c r="B63" s="10" t="s">
        <v>128</v>
      </c>
      <c r="C63" s="8" t="s">
        <v>15</v>
      </c>
      <c r="D63" s="8" t="s">
        <v>19</v>
      </c>
      <c r="E63" s="5"/>
      <c r="F63" s="5">
        <v>851.85282647934002</v>
      </c>
      <c r="G63" s="5"/>
      <c r="H63" s="5"/>
      <c r="I63" s="5"/>
      <c r="J63" s="5"/>
      <c r="K63" s="17" cm="1">
        <f t="array" ref="K63">IF(COUNTA(E63:J63)&lt;3,SUM(E63:J63),SUM(LARGE(E63:J63,{1,2,3})))</f>
        <v>851.85282647934002</v>
      </c>
      <c r="L63" s="14">
        <f>K63/VLOOKUP(D63,Handicap!A$1:B$38,2)</f>
        <v>1607.2694839232829</v>
      </c>
      <c r="M63" s="16">
        <f t="shared" si="2"/>
        <v>61</v>
      </c>
      <c r="N63" s="16">
        <f t="shared" si="3"/>
        <v>40</v>
      </c>
    </row>
    <row r="64" spans="1:14" x14ac:dyDescent="0.2">
      <c r="A64" s="10" t="s">
        <v>94</v>
      </c>
      <c r="B64" s="10" t="s">
        <v>266</v>
      </c>
      <c r="C64" s="8" t="s">
        <v>3</v>
      </c>
      <c r="D64" s="8" t="s">
        <v>14</v>
      </c>
      <c r="E64" s="5">
        <v>847.9320495084977</v>
      </c>
      <c r="F64" s="5"/>
      <c r="G64" s="5"/>
      <c r="H64" s="5"/>
      <c r="I64" s="5"/>
      <c r="J64" s="5"/>
      <c r="K64" s="17" cm="1">
        <f t="array" ref="K64">IF(COUNTA(E64:J64)&lt;3,SUM(E64:J64),SUM(LARGE(E64:J64,{1,2,3})))</f>
        <v>847.9320495084977</v>
      </c>
      <c r="L64" s="14">
        <f>K64/VLOOKUP(D64,Handicap!A$1:B$38,2)</f>
        <v>1009.4429160815449</v>
      </c>
      <c r="M64" s="16">
        <f t="shared" si="2"/>
        <v>62</v>
      </c>
      <c r="N64" s="16">
        <f t="shared" si="3"/>
        <v>64</v>
      </c>
    </row>
    <row r="65" spans="1:14" x14ac:dyDescent="0.2">
      <c r="A65" s="10" t="s">
        <v>75</v>
      </c>
      <c r="B65" s="10" t="s">
        <v>134</v>
      </c>
      <c r="C65" s="8" t="s">
        <v>7</v>
      </c>
      <c r="D65" s="8" t="s">
        <v>17</v>
      </c>
      <c r="E65" s="5"/>
      <c r="F65" s="5">
        <v>820.82225168894558</v>
      </c>
      <c r="G65" s="5"/>
      <c r="H65" s="5"/>
      <c r="I65" s="5"/>
      <c r="J65" s="5"/>
      <c r="K65" s="17" cm="1">
        <f t="array" ref="K65">IF(COUNTA(E65:J65)&lt;3,SUM(E65:J65),SUM(LARGE(E65:J65,{1,2,3})))</f>
        <v>820.82225168894558</v>
      </c>
      <c r="L65" s="14">
        <f>K65/VLOOKUP(D65,Handicap!A$1:B$38,2)</f>
        <v>1368.0370861482427</v>
      </c>
      <c r="M65" s="16">
        <f t="shared" si="2"/>
        <v>63</v>
      </c>
      <c r="N65" s="16">
        <f t="shared" si="3"/>
        <v>50</v>
      </c>
    </row>
    <row r="66" spans="1:14" x14ac:dyDescent="0.2">
      <c r="A66" s="10" t="s">
        <v>181</v>
      </c>
      <c r="B66" s="10" t="s">
        <v>182</v>
      </c>
      <c r="C66" s="8" t="s">
        <v>5</v>
      </c>
      <c r="D66" s="8" t="s">
        <v>23</v>
      </c>
      <c r="E66" s="5"/>
      <c r="F66" s="5"/>
      <c r="G66" s="5">
        <v>763.64448684220793</v>
      </c>
      <c r="H66" s="5"/>
      <c r="I66" s="5"/>
      <c r="J66" s="5"/>
      <c r="K66" s="17" cm="1">
        <f t="array" ref="K66">IF(COUNTA(E66:J66)&lt;3,SUM(E66:J66),SUM(LARGE(E66:J66,{1,2,3})))</f>
        <v>763.64448684220793</v>
      </c>
      <c r="L66" s="14">
        <f>K66/VLOOKUP(D66,Handicap!A$1:B$38,2)</f>
        <v>1660.0967105265388</v>
      </c>
      <c r="M66" s="16">
        <f t="shared" si="2"/>
        <v>64</v>
      </c>
      <c r="N66" s="16">
        <f t="shared" si="3"/>
        <v>39</v>
      </c>
    </row>
    <row r="67" spans="1:14" x14ac:dyDescent="0.2">
      <c r="A67" s="10" t="s">
        <v>48</v>
      </c>
      <c r="B67" s="10" t="s">
        <v>59</v>
      </c>
      <c r="C67" s="8" t="s">
        <v>5</v>
      </c>
      <c r="D67" s="8" t="s">
        <v>23</v>
      </c>
      <c r="E67" s="5">
        <v>0</v>
      </c>
      <c r="F67" s="5">
        <v>602.43726306975373</v>
      </c>
      <c r="G67" s="5">
        <v>0</v>
      </c>
      <c r="H67" s="5"/>
      <c r="I67" s="5"/>
      <c r="J67" s="5"/>
      <c r="K67" s="17" cm="1">
        <f t="array" ref="K67">IF(COUNTA(E67:J67)&lt;3,SUM(E67:J67),SUM(LARGE(E67:J67,{1,2,3})))</f>
        <v>602.43726306975373</v>
      </c>
      <c r="L67" s="14">
        <f>K67/VLOOKUP(D67,Handicap!A$1:B$38,2)</f>
        <v>1309.646224064682</v>
      </c>
      <c r="M67" s="16">
        <f t="shared" si="2"/>
        <v>65</v>
      </c>
      <c r="N67" s="16">
        <f t="shared" si="3"/>
        <v>53</v>
      </c>
    </row>
    <row r="68" spans="1:14" x14ac:dyDescent="0.2">
      <c r="A68" s="10" t="s">
        <v>153</v>
      </c>
      <c r="B68" s="10" t="s">
        <v>240</v>
      </c>
      <c r="C68" s="8" t="s">
        <v>3</v>
      </c>
      <c r="D68" s="8" t="s">
        <v>16</v>
      </c>
      <c r="E68" s="5">
        <v>0</v>
      </c>
      <c r="F68" s="5"/>
      <c r="G68" s="5"/>
      <c r="H68" s="5"/>
      <c r="I68" s="5"/>
      <c r="J68" s="5"/>
      <c r="K68" s="17" cm="1">
        <f t="array" ref="K68">IF(COUNTA(E68:J68)&lt;3,SUM(E68:J68),SUM(LARGE(E68:J68,{1,2,3})))</f>
        <v>0</v>
      </c>
      <c r="L68" s="14">
        <f>K68/VLOOKUP(D68,Handicap!A$1:B$38,2)</f>
        <v>0</v>
      </c>
      <c r="M68" s="16">
        <f t="shared" si="2"/>
        <v>66</v>
      </c>
      <c r="N68" s="16">
        <f t="shared" si="3"/>
        <v>66</v>
      </c>
    </row>
    <row r="69" spans="1:14" x14ac:dyDescent="0.2">
      <c r="A69" s="10" t="s">
        <v>312</v>
      </c>
      <c r="B69" s="10" t="s">
        <v>313</v>
      </c>
      <c r="C69" s="8" t="s">
        <v>7</v>
      </c>
      <c r="D69" s="8" t="s">
        <v>19</v>
      </c>
      <c r="E69" s="5"/>
      <c r="F69" s="5"/>
      <c r="G69" s="5">
        <v>0</v>
      </c>
      <c r="H69" s="5"/>
      <c r="I69" s="5"/>
      <c r="J69" s="5"/>
      <c r="K69" s="17" cm="1">
        <f t="array" ref="K69">IF(COUNTA(E69:J69)&lt;3,SUM(E69:J69),SUM(LARGE(E69:J69,{1,2,3})))</f>
        <v>0</v>
      </c>
      <c r="L69" s="14">
        <f>K69/VLOOKUP(D69,Handicap!A$1:B$38,2)</f>
        <v>0</v>
      </c>
      <c r="M69" s="16">
        <f t="shared" si="2"/>
        <v>66</v>
      </c>
      <c r="N69" s="16">
        <f t="shared" si="3"/>
        <v>66</v>
      </c>
    </row>
    <row r="70" spans="1:14" x14ac:dyDescent="0.2">
      <c r="A70" s="10" t="s">
        <v>50</v>
      </c>
      <c r="B70" s="10" t="s">
        <v>95</v>
      </c>
      <c r="C70" s="8" t="s">
        <v>5</v>
      </c>
      <c r="D70" s="8" t="s">
        <v>16</v>
      </c>
      <c r="E70" s="5"/>
      <c r="F70" s="5"/>
      <c r="G70" s="5">
        <v>0</v>
      </c>
      <c r="H70" s="5"/>
      <c r="I70" s="5"/>
      <c r="J70" s="5"/>
      <c r="K70" s="17" cm="1">
        <f t="array" ref="K70">IF(COUNTA(E70:J70)&lt;3,SUM(E70:J70),SUM(LARGE(E70:J70,{1,2,3})))</f>
        <v>0</v>
      </c>
      <c r="L70" s="14">
        <f>K70/VLOOKUP(D70,Handicap!A$1:B$38,2)</f>
        <v>0</v>
      </c>
      <c r="M70" s="16">
        <f t="shared" si="2"/>
        <v>66</v>
      </c>
      <c r="N70" s="16">
        <f t="shared" si="3"/>
        <v>66</v>
      </c>
    </row>
    <row r="71" spans="1:14" x14ac:dyDescent="0.2">
      <c r="A71" s="10" t="s">
        <v>176</v>
      </c>
      <c r="B71" s="10" t="s">
        <v>177</v>
      </c>
      <c r="C71" s="8" t="s">
        <v>5</v>
      </c>
      <c r="D71" s="8" t="s">
        <v>26</v>
      </c>
      <c r="E71" s="5"/>
      <c r="F71" s="23">
        <f>AVERAGE(E71,G71:J71)</f>
        <v>0</v>
      </c>
      <c r="G71" s="5">
        <v>0</v>
      </c>
      <c r="H71" s="5"/>
      <c r="I71" s="5"/>
      <c r="J71" s="5"/>
      <c r="K71" s="17" cm="1">
        <f t="array" ref="K71">IF(COUNTA(E71:J71)&lt;3,SUM(E71:J71),SUM(LARGE(E71:J71,{1,2,3})))</f>
        <v>0</v>
      </c>
      <c r="L71" s="14">
        <f>K71/VLOOKUP(D71,Handicap!A$1:B$38,2)</f>
        <v>0</v>
      </c>
      <c r="M71" s="16">
        <f t="shared" si="2"/>
        <v>66</v>
      </c>
      <c r="N71" s="16">
        <f t="shared" si="3"/>
        <v>66</v>
      </c>
    </row>
  </sheetData>
  <sortState xmlns:xlrd2="http://schemas.microsoft.com/office/spreadsheetml/2017/richdata2" ref="A3:N71">
    <sortCondition ref="M3:M71"/>
  </sortState>
  <mergeCells count="11">
    <mergeCell ref="M1:N1"/>
    <mergeCell ref="K1:L1"/>
    <mergeCell ref="A1:B2"/>
    <mergeCell ref="C1:C2"/>
    <mergeCell ref="D1:D2"/>
    <mergeCell ref="E1:E2"/>
    <mergeCell ref="F1:F2"/>
    <mergeCell ref="G1:G2"/>
    <mergeCell ref="H1:H2"/>
    <mergeCell ref="I1:I2"/>
    <mergeCell ref="J1:J2"/>
  </mergeCells>
  <pageMargins left="0.7" right="0.7" top="0.75" bottom="0.75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BAE73-F22A-4859-AA88-39633462889B}">
  <dimension ref="A1:N40"/>
  <sheetViews>
    <sheetView topLeftCell="A2" zoomScale="85" zoomScaleNormal="85" workbookViewId="0">
      <selection activeCell="N40" sqref="A1:N40"/>
    </sheetView>
  </sheetViews>
  <sheetFormatPr baseColWidth="10" defaultColWidth="8.83203125" defaultRowHeight="15" x14ac:dyDescent="0.2"/>
  <cols>
    <col min="1" max="1" width="10.6640625" customWidth="1"/>
    <col min="2" max="2" width="12" customWidth="1"/>
    <col min="3" max="4" width="9.1640625" style="1"/>
    <col min="5" max="5" width="13.5" style="1" customWidth="1"/>
    <col min="6" max="6" width="14.5" customWidth="1"/>
    <col min="7" max="7" width="11" customWidth="1"/>
    <col min="8" max="8" width="11.1640625" customWidth="1"/>
    <col min="9" max="9" width="8.83203125" style="1"/>
    <col min="12" max="12" width="9.1640625" style="1"/>
  </cols>
  <sheetData>
    <row r="1" spans="1:14" ht="14.5" customHeight="1" x14ac:dyDescent="0.2">
      <c r="A1" s="33" t="s">
        <v>0</v>
      </c>
      <c r="B1" s="33"/>
      <c r="C1" s="34" t="s">
        <v>1</v>
      </c>
      <c r="D1" s="34" t="s">
        <v>2</v>
      </c>
      <c r="E1" s="35" t="s">
        <v>232</v>
      </c>
      <c r="F1" s="37" t="s">
        <v>233</v>
      </c>
      <c r="G1" s="27" t="s">
        <v>234</v>
      </c>
      <c r="H1" s="27"/>
      <c r="I1" s="28"/>
      <c r="J1" s="30"/>
      <c r="K1" s="31" t="s">
        <v>109</v>
      </c>
      <c r="L1" s="31"/>
      <c r="M1" s="32" t="s">
        <v>110</v>
      </c>
      <c r="N1" s="32"/>
    </row>
    <row r="2" spans="1:14" x14ac:dyDescent="0.2">
      <c r="A2" s="33"/>
      <c r="B2" s="33"/>
      <c r="C2" s="34"/>
      <c r="D2" s="34"/>
      <c r="E2" s="36"/>
      <c r="F2" s="38"/>
      <c r="G2" s="27"/>
      <c r="H2" s="27"/>
      <c r="I2" s="29"/>
      <c r="J2" s="30"/>
      <c r="K2" s="13" t="s">
        <v>107</v>
      </c>
      <c r="L2" s="13" t="s">
        <v>108</v>
      </c>
      <c r="M2" s="15" t="s">
        <v>107</v>
      </c>
      <c r="N2" s="15" t="s">
        <v>108</v>
      </c>
    </row>
    <row r="3" spans="1:14" x14ac:dyDescent="0.2">
      <c r="A3" s="20" t="s">
        <v>44</v>
      </c>
      <c r="B3" s="20" t="s">
        <v>43</v>
      </c>
      <c r="C3" s="9" t="s">
        <v>5</v>
      </c>
      <c r="D3" s="9" t="s">
        <v>21</v>
      </c>
      <c r="E3" s="5">
        <v>1000.1514978044257</v>
      </c>
      <c r="F3" s="5">
        <v>964.46179160401891</v>
      </c>
      <c r="G3" s="23">
        <f>AVERAGE(E3:F3,H3:J3)</f>
        <v>982.30664470422232</v>
      </c>
      <c r="H3" s="5"/>
      <c r="I3" s="5"/>
      <c r="J3" s="5"/>
      <c r="K3" s="14" cm="1">
        <f t="array" ref="K3">IF(COUNTA(E3:J3)&lt;3,SUM(E3:J3),SUM(LARGE(E3:J3,{1,2,3})))</f>
        <v>2946.9199341126669</v>
      </c>
      <c r="L3" s="14">
        <f>K3/VLOOKUP(D3,Handicap!A$1:B$38,2)</f>
        <v>5560.2262907786162</v>
      </c>
      <c r="M3" s="16">
        <f t="shared" ref="M3:M40" si="0">RANK(K3,K:K)</f>
        <v>1</v>
      </c>
      <c r="N3" s="16">
        <f t="shared" ref="N3:N40" si="1">RANK(L3,L:L)</f>
        <v>2</v>
      </c>
    </row>
    <row r="4" spans="1:14" x14ac:dyDescent="0.2">
      <c r="A4" s="10" t="s">
        <v>68</v>
      </c>
      <c r="B4" s="10" t="s">
        <v>52</v>
      </c>
      <c r="C4" s="8" t="s">
        <v>5</v>
      </c>
      <c r="D4" s="8" t="s">
        <v>26</v>
      </c>
      <c r="E4" s="5">
        <v>893.76637291884344</v>
      </c>
      <c r="F4" s="5">
        <v>982.14215267693305</v>
      </c>
      <c r="G4" s="5">
        <v>947.46345958685845</v>
      </c>
      <c r="H4" s="5"/>
      <c r="I4" s="5"/>
      <c r="J4" s="5"/>
      <c r="K4" s="14" cm="1">
        <f t="array" ref="K4">IF(COUNTA(E4:J4)&lt;3,SUM(E4:J4),SUM(LARGE(E4:J4,{1,2,3})))</f>
        <v>2823.3719851826349</v>
      </c>
      <c r="L4" s="14">
        <f>K4/VLOOKUP(D4,Handicap!A$1:B$38,2)</f>
        <v>6416.7545117787158</v>
      </c>
      <c r="M4" s="16">
        <f t="shared" si="0"/>
        <v>2</v>
      </c>
      <c r="N4" s="16">
        <f t="shared" si="1"/>
        <v>1</v>
      </c>
    </row>
    <row r="5" spans="1:14" x14ac:dyDescent="0.2">
      <c r="A5" s="11" t="s">
        <v>37</v>
      </c>
      <c r="B5" s="11" t="s">
        <v>61</v>
      </c>
      <c r="C5" s="9" t="s">
        <v>5</v>
      </c>
      <c r="D5" s="9" t="s">
        <v>9</v>
      </c>
      <c r="E5" s="5">
        <v>1132.6615774087459</v>
      </c>
      <c r="F5" s="5"/>
      <c r="G5" s="5">
        <v>1095.5110713345846</v>
      </c>
      <c r="H5" s="5"/>
      <c r="I5" s="5"/>
      <c r="J5" s="5"/>
      <c r="K5" s="14" cm="1">
        <f t="array" ref="K5">IF(COUNTA(E5:J5)&lt;3,SUM(E5:J5),SUM(LARGE(E5:J5,{1,2,3})))</f>
        <v>2228.1726487433307</v>
      </c>
      <c r="L5" s="14">
        <f>K5/VLOOKUP(D5,Handicap!A$1:B$38,2)</f>
        <v>3011.0441199234197</v>
      </c>
      <c r="M5" s="16">
        <f t="shared" si="0"/>
        <v>3</v>
      </c>
      <c r="N5" s="16">
        <f t="shared" si="1"/>
        <v>12</v>
      </c>
    </row>
    <row r="6" spans="1:14" x14ac:dyDescent="0.2">
      <c r="A6" s="20" t="s">
        <v>55</v>
      </c>
      <c r="B6" s="20" t="s">
        <v>56</v>
      </c>
      <c r="C6" s="9" t="s">
        <v>267</v>
      </c>
      <c r="D6" s="9" t="s">
        <v>26</v>
      </c>
      <c r="E6" s="5"/>
      <c r="F6" s="5">
        <v>1094.6274769083921</v>
      </c>
      <c r="G6" s="23">
        <f>AVERAGE(E6:F6,H6:J6)</f>
        <v>1094.6274769083921</v>
      </c>
      <c r="H6" s="5"/>
      <c r="I6" s="5"/>
      <c r="J6" s="5"/>
      <c r="K6" s="14" cm="1">
        <f t="array" ref="K6">IF(COUNTA(E6:J6)&lt;3,SUM(E6:J6),SUM(LARGE(E6:J6,{1,2,3})))</f>
        <v>2189.2549538167841</v>
      </c>
      <c r="L6" s="14">
        <f>K6/VLOOKUP(D6,Handicap!A$1:B$38,2)</f>
        <v>4975.579440492691</v>
      </c>
      <c r="M6" s="16">
        <f t="shared" si="0"/>
        <v>4</v>
      </c>
      <c r="N6" s="16">
        <f t="shared" si="1"/>
        <v>3</v>
      </c>
    </row>
    <row r="7" spans="1:14" x14ac:dyDescent="0.2">
      <c r="A7" s="10" t="s">
        <v>112</v>
      </c>
      <c r="B7" s="10" t="s">
        <v>115</v>
      </c>
      <c r="C7" s="8" t="s">
        <v>5</v>
      </c>
      <c r="D7" s="8" t="s">
        <v>13</v>
      </c>
      <c r="E7" s="5"/>
      <c r="F7" s="5">
        <v>1029.1623561789534</v>
      </c>
      <c r="G7" s="5">
        <v>1040.967214374896</v>
      </c>
      <c r="H7" s="5"/>
      <c r="I7" s="5"/>
      <c r="J7" s="5"/>
      <c r="K7" s="14" cm="1">
        <f t="array" ref="K7">IF(COUNTA(E7:J7)&lt;3,SUM(E7:J7),SUM(LARGE(E7:J7,{1,2,3})))</f>
        <v>2070.1295705538496</v>
      </c>
      <c r="L7" s="14">
        <f>K7/VLOOKUP(D7,Handicap!A$1:B$38,2)</f>
        <v>4312.7699386538534</v>
      </c>
      <c r="M7" s="16">
        <f t="shared" si="0"/>
        <v>5</v>
      </c>
      <c r="N7" s="16">
        <f t="shared" si="1"/>
        <v>8</v>
      </c>
    </row>
    <row r="8" spans="1:14" x14ac:dyDescent="0.2">
      <c r="A8" s="20" t="s">
        <v>57</v>
      </c>
      <c r="B8" s="20" t="s">
        <v>58</v>
      </c>
      <c r="C8" s="9" t="s">
        <v>24</v>
      </c>
      <c r="D8" s="9" t="s">
        <v>23</v>
      </c>
      <c r="E8" s="5">
        <v>1073.1397733588378</v>
      </c>
      <c r="F8" s="5"/>
      <c r="G8" s="5">
        <v>961.31586770360479</v>
      </c>
      <c r="H8" s="5"/>
      <c r="I8" s="5"/>
      <c r="J8" s="5"/>
      <c r="K8" s="14" cm="1">
        <f t="array" ref="K8">IF(COUNTA(E8:J8)&lt;3,SUM(E8:J8),SUM(LARGE(E8:J8,{1,2,3})))</f>
        <v>2034.4556410624427</v>
      </c>
      <c r="L8" s="14">
        <f>K8/VLOOKUP(D8,Handicap!A$1:B$38,2)</f>
        <v>4422.7296544835708</v>
      </c>
      <c r="M8" s="16">
        <f t="shared" si="0"/>
        <v>6</v>
      </c>
      <c r="N8" s="16">
        <f t="shared" si="1"/>
        <v>7</v>
      </c>
    </row>
    <row r="9" spans="1:14" x14ac:dyDescent="0.2">
      <c r="A9" s="20" t="s">
        <v>64</v>
      </c>
      <c r="B9" s="20" t="s">
        <v>54</v>
      </c>
      <c r="C9" s="9" t="s">
        <v>24</v>
      </c>
      <c r="D9" s="9" t="s">
        <v>28</v>
      </c>
      <c r="E9" s="5"/>
      <c r="F9" s="5">
        <v>1016.929457706883</v>
      </c>
      <c r="G9" s="5">
        <v>917.35371138865298</v>
      </c>
      <c r="H9" s="5"/>
      <c r="I9" s="5"/>
      <c r="J9" s="5"/>
      <c r="K9" s="14" cm="1">
        <f t="array" ref="K9">IF(COUNTA(E9:J9)&lt;3,SUM(E9:J9),SUM(LARGE(E9:J9,{1,2,3})))</f>
        <v>1934.2831690955359</v>
      </c>
      <c r="L9" s="14">
        <f>K9/VLOOKUP(D9,Handicap!A$1:B$38,2)</f>
        <v>4959.7004335782967</v>
      </c>
      <c r="M9" s="16">
        <f t="shared" si="0"/>
        <v>7</v>
      </c>
      <c r="N9" s="16">
        <f t="shared" si="1"/>
        <v>4</v>
      </c>
    </row>
    <row r="10" spans="1:14" x14ac:dyDescent="0.2">
      <c r="A10" s="11" t="s">
        <v>137</v>
      </c>
      <c r="B10" s="11" t="s">
        <v>138</v>
      </c>
      <c r="C10" s="9" t="s">
        <v>3</v>
      </c>
      <c r="D10" s="9" t="s">
        <v>19</v>
      </c>
      <c r="E10" s="5">
        <v>1094.8207924810895</v>
      </c>
      <c r="F10" s="5"/>
      <c r="G10" s="5">
        <v>771.42243976987425</v>
      </c>
      <c r="H10" s="5"/>
      <c r="I10" s="5"/>
      <c r="J10" s="5"/>
      <c r="K10" s="14" cm="1">
        <f t="array" ref="K10">IF(COUNTA(E10:J10)&lt;3,SUM(E10:J10),SUM(LARGE(E10:J10,{1,2,3})))</f>
        <v>1866.2432322509637</v>
      </c>
      <c r="L10" s="14">
        <f>K10/VLOOKUP(D10,Handicap!A$1:B$38,2)</f>
        <v>3521.2136457565352</v>
      </c>
      <c r="M10" s="16">
        <f t="shared" si="0"/>
        <v>8</v>
      </c>
      <c r="N10" s="16">
        <f t="shared" si="1"/>
        <v>9</v>
      </c>
    </row>
    <row r="11" spans="1:14" x14ac:dyDescent="0.2">
      <c r="A11" s="20" t="s">
        <v>71</v>
      </c>
      <c r="B11" s="20" t="s">
        <v>72</v>
      </c>
      <c r="C11" s="9" t="s">
        <v>10</v>
      </c>
      <c r="D11" s="9" t="s">
        <v>28</v>
      </c>
      <c r="E11" s="5">
        <v>870.73870664614151</v>
      </c>
      <c r="F11" s="5">
        <v>915.24348915779865</v>
      </c>
      <c r="G11" s="5"/>
      <c r="H11" s="5"/>
      <c r="I11" s="5"/>
      <c r="J11" s="5"/>
      <c r="K11" s="14" cm="1">
        <f t="array" ref="K11">IF(COUNTA(E11:J11)&lt;3,SUM(E11:J11),SUM(LARGE(E11:J11,{1,2,3})))</f>
        <v>1785.9821958039402</v>
      </c>
      <c r="L11" s="14">
        <f>K11/VLOOKUP(D11,Handicap!A$1:B$38,2)</f>
        <v>4579.4415277024109</v>
      </c>
      <c r="M11" s="16">
        <f t="shared" si="0"/>
        <v>9</v>
      </c>
      <c r="N11" s="16">
        <f t="shared" si="1"/>
        <v>5</v>
      </c>
    </row>
    <row r="12" spans="1:14" x14ac:dyDescent="0.2">
      <c r="A12" s="20" t="s">
        <v>96</v>
      </c>
      <c r="B12" s="20" t="s">
        <v>129</v>
      </c>
      <c r="C12" s="9" t="s">
        <v>5</v>
      </c>
      <c r="D12" s="9" t="s">
        <v>19</v>
      </c>
      <c r="E12" s="5"/>
      <c r="F12" s="5">
        <v>901.19476981878029</v>
      </c>
      <c r="G12" s="5">
        <v>850.78519460539985</v>
      </c>
      <c r="H12" s="5"/>
      <c r="I12" s="5"/>
      <c r="J12" s="5"/>
      <c r="K12" s="14" cm="1">
        <f t="array" ref="K12">IF(COUNTA(E12:J12)&lt;3,SUM(E12:J12),SUM(LARGE(E12:J12,{1,2,3})))</f>
        <v>1751.9799644241803</v>
      </c>
      <c r="L12" s="14">
        <f>K12/VLOOKUP(D12,Handicap!A$1:B$38,2)</f>
        <v>3305.6225743852456</v>
      </c>
      <c r="M12" s="16">
        <f t="shared" si="0"/>
        <v>10</v>
      </c>
      <c r="N12" s="16">
        <f t="shared" si="1"/>
        <v>10</v>
      </c>
    </row>
    <row r="13" spans="1:14" x14ac:dyDescent="0.2">
      <c r="A13" s="20" t="s">
        <v>51</v>
      </c>
      <c r="B13" s="20" t="s">
        <v>69</v>
      </c>
      <c r="C13" s="9" t="s">
        <v>5</v>
      </c>
      <c r="D13" s="9" t="s">
        <v>27</v>
      </c>
      <c r="E13" s="23">
        <f>AVERAGE(F13:J13)</f>
        <v>862.39354497768227</v>
      </c>
      <c r="F13" s="5">
        <v>862.39354497768227</v>
      </c>
      <c r="G13" s="5"/>
      <c r="H13" s="5"/>
      <c r="I13" s="5"/>
      <c r="J13" s="5"/>
      <c r="K13" s="14" cm="1">
        <f t="array" ref="K13">IF(COUNTA(E13:J13)&lt;3,SUM(E13:J13),SUM(LARGE(E13:J13,{1,2,3})))</f>
        <v>1724.7870899553645</v>
      </c>
      <c r="L13" s="14">
        <f>K13/VLOOKUP(D13,Handicap!A$1:B$38,2)</f>
        <v>4538.9133946193806</v>
      </c>
      <c r="M13" s="16">
        <f t="shared" si="0"/>
        <v>11</v>
      </c>
      <c r="N13" s="16">
        <f t="shared" si="1"/>
        <v>6</v>
      </c>
    </row>
    <row r="14" spans="1:14" x14ac:dyDescent="0.2">
      <c r="A14" s="11" t="s">
        <v>314</v>
      </c>
      <c r="B14" s="11" t="s">
        <v>315</v>
      </c>
      <c r="C14" s="9" t="s">
        <v>10</v>
      </c>
      <c r="D14" s="9" t="s">
        <v>28</v>
      </c>
      <c r="E14" s="5"/>
      <c r="F14" s="5"/>
      <c r="G14" s="5">
        <v>1103.7840372931971</v>
      </c>
      <c r="H14" s="5"/>
      <c r="I14" s="5"/>
      <c r="J14" s="5"/>
      <c r="K14" s="14" cm="1">
        <f t="array" ref="K14">IF(COUNTA(E14:J14)&lt;3,SUM(E14:J14),SUM(LARGE(E14:J14,{1,2,3})))</f>
        <v>1103.7840372931971</v>
      </c>
      <c r="L14" s="14">
        <f>K14/VLOOKUP(D14,Handicap!A$1:B$38,2)</f>
        <v>2830.2154802389668</v>
      </c>
      <c r="M14" s="16">
        <f t="shared" si="0"/>
        <v>12</v>
      </c>
      <c r="N14" s="16">
        <f t="shared" si="1"/>
        <v>13</v>
      </c>
    </row>
    <row r="15" spans="1:14" x14ac:dyDescent="0.2">
      <c r="A15" s="11" t="s">
        <v>299</v>
      </c>
      <c r="B15" s="11" t="s">
        <v>294</v>
      </c>
      <c r="C15" s="9" t="s">
        <v>10</v>
      </c>
      <c r="D15" s="9" t="s">
        <v>26</v>
      </c>
      <c r="E15" s="5"/>
      <c r="F15" s="5">
        <v>1102.9420250886274</v>
      </c>
      <c r="G15" s="5"/>
      <c r="H15" s="5"/>
      <c r="I15" s="5"/>
      <c r="J15" s="5"/>
      <c r="K15" s="14" cm="1">
        <f t="array" ref="K15">IF(COUNTA(E15:J15)&lt;3,SUM(E15:J15),SUM(LARGE(E15:J15,{1,2,3})))</f>
        <v>1102.9420250886274</v>
      </c>
      <c r="L15" s="14">
        <f>K15/VLOOKUP(D15,Handicap!A$1:B$38,2)</f>
        <v>2506.6864206559712</v>
      </c>
      <c r="M15" s="16">
        <f t="shared" si="0"/>
        <v>13</v>
      </c>
      <c r="N15" s="16">
        <f t="shared" si="1"/>
        <v>16</v>
      </c>
    </row>
    <row r="16" spans="1:14" x14ac:dyDescent="0.2">
      <c r="A16" s="11" t="s">
        <v>204</v>
      </c>
      <c r="B16" s="11" t="s">
        <v>315</v>
      </c>
      <c r="C16" s="9" t="s">
        <v>10</v>
      </c>
      <c r="D16" s="9" t="s">
        <v>23</v>
      </c>
      <c r="E16" s="5"/>
      <c r="F16" s="5"/>
      <c r="G16" s="5">
        <v>1094.0681121557568</v>
      </c>
      <c r="H16" s="5"/>
      <c r="I16" s="5"/>
      <c r="J16" s="5"/>
      <c r="K16" s="14" cm="1">
        <f t="array" ref="K16">IF(COUNTA(E16:J16)&lt;3,SUM(E16:J16),SUM(LARGE(E16:J16,{1,2,3})))</f>
        <v>1094.0681121557568</v>
      </c>
      <c r="L16" s="14">
        <f>K16/VLOOKUP(D16,Handicap!A$1:B$38,2)</f>
        <v>2378.4089394690363</v>
      </c>
      <c r="M16" s="16">
        <f t="shared" si="0"/>
        <v>14</v>
      </c>
      <c r="N16" s="16">
        <f t="shared" si="1"/>
        <v>17</v>
      </c>
    </row>
    <row r="17" spans="1:14" x14ac:dyDescent="0.2">
      <c r="A17" s="11" t="s">
        <v>181</v>
      </c>
      <c r="B17" s="11" t="s">
        <v>182</v>
      </c>
      <c r="C17" s="8" t="s">
        <v>5</v>
      </c>
      <c r="D17" s="8" t="s">
        <v>23</v>
      </c>
      <c r="E17" s="5"/>
      <c r="F17" s="5">
        <v>1082.3945784363218</v>
      </c>
      <c r="G17" s="5"/>
      <c r="H17" s="5"/>
      <c r="I17" s="5"/>
      <c r="J17" s="5"/>
      <c r="K17" s="14" cm="1">
        <f t="array" ref="K17">IF(COUNTA(E17:J17)&lt;3,SUM(E17:J17),SUM(LARGE(E17:J17,{1,2,3})))</f>
        <v>1082.3945784363218</v>
      </c>
      <c r="L17" s="14">
        <f>K17/VLOOKUP(D17,Handicap!A$1:B$38,2)</f>
        <v>2353.0316922528732</v>
      </c>
      <c r="M17" s="16">
        <f t="shared" si="0"/>
        <v>15</v>
      </c>
      <c r="N17" s="16">
        <f t="shared" si="1"/>
        <v>18</v>
      </c>
    </row>
    <row r="18" spans="1:14" x14ac:dyDescent="0.2">
      <c r="A18" s="20" t="s">
        <v>250</v>
      </c>
      <c r="B18" s="20" t="s">
        <v>300</v>
      </c>
      <c r="C18" s="9" t="s">
        <v>10</v>
      </c>
      <c r="D18" s="9" t="s">
        <v>19</v>
      </c>
      <c r="E18" s="5"/>
      <c r="F18" s="5"/>
      <c r="G18" s="5">
        <v>1073.6742890949915</v>
      </c>
      <c r="H18" s="5"/>
      <c r="I18" s="5"/>
      <c r="J18" s="5"/>
      <c r="K18" s="14" cm="1">
        <f t="array" ref="K18">IF(COUNTA(E18:J18)&lt;3,SUM(E18:J18),SUM(LARGE(E18:J18,{1,2,3})))</f>
        <v>1073.6742890949915</v>
      </c>
      <c r="L18" s="14">
        <f>K18/VLOOKUP(D18,Handicap!A$1:B$38,2)</f>
        <v>2025.800545462248</v>
      </c>
      <c r="M18" s="16">
        <f t="shared" si="0"/>
        <v>16</v>
      </c>
      <c r="N18" s="16">
        <f t="shared" si="1"/>
        <v>25</v>
      </c>
    </row>
    <row r="19" spans="1:14" x14ac:dyDescent="0.2">
      <c r="A19" s="10" t="s">
        <v>48</v>
      </c>
      <c r="B19" s="10" t="s">
        <v>221</v>
      </c>
      <c r="C19" s="8" t="s">
        <v>3</v>
      </c>
      <c r="D19" s="8" t="s">
        <v>23</v>
      </c>
      <c r="E19" s="5"/>
      <c r="F19" s="5"/>
      <c r="G19" s="5">
        <v>1066.9404795937953</v>
      </c>
      <c r="H19" s="5"/>
      <c r="I19" s="5"/>
      <c r="J19" s="5"/>
      <c r="K19" s="14" cm="1">
        <f t="array" ref="K19">IF(COUNTA(E19:J19)&lt;3,SUM(E19:J19),SUM(LARGE(E19:J19,{1,2,3})))</f>
        <v>1066.9404795937953</v>
      </c>
      <c r="L19" s="14">
        <f>K19/VLOOKUP(D19,Handicap!A$1:B$38,2)</f>
        <v>2319.4358252039028</v>
      </c>
      <c r="M19" s="16">
        <f t="shared" si="0"/>
        <v>17</v>
      </c>
      <c r="N19" s="16">
        <f t="shared" si="1"/>
        <v>19</v>
      </c>
    </row>
    <row r="20" spans="1:14" x14ac:dyDescent="0.2">
      <c r="A20" s="20" t="s">
        <v>146</v>
      </c>
      <c r="B20" s="20" t="s">
        <v>147</v>
      </c>
      <c r="C20" s="9" t="s">
        <v>10</v>
      </c>
      <c r="D20" s="9" t="s">
        <v>13</v>
      </c>
      <c r="E20" s="5"/>
      <c r="F20" s="5">
        <v>1061.2737146681379</v>
      </c>
      <c r="G20" s="5"/>
      <c r="H20" s="5"/>
      <c r="I20" s="5"/>
      <c r="J20" s="5"/>
      <c r="K20" s="14" cm="1">
        <f t="array" ref="K20">IF(COUNTA(E20:J20)&lt;3,SUM(E20:J20),SUM(LARGE(E20:J20,{1,2,3})))</f>
        <v>1061.2737146681379</v>
      </c>
      <c r="L20" s="14">
        <f>K20/VLOOKUP(D20,Handicap!A$1:B$38,2)</f>
        <v>2210.9869055586209</v>
      </c>
      <c r="M20" s="16">
        <f t="shared" si="0"/>
        <v>18</v>
      </c>
      <c r="N20" s="16">
        <f t="shared" si="1"/>
        <v>22</v>
      </c>
    </row>
    <row r="21" spans="1:14" x14ac:dyDescent="0.2">
      <c r="A21" s="20" t="s">
        <v>55</v>
      </c>
      <c r="B21" s="20" t="s">
        <v>221</v>
      </c>
      <c r="C21" s="9" t="s">
        <v>3</v>
      </c>
      <c r="D21" s="9" t="s">
        <v>25</v>
      </c>
      <c r="E21" s="5"/>
      <c r="F21" s="5"/>
      <c r="G21" s="5">
        <v>1061.264840157073</v>
      </c>
      <c r="H21" s="5"/>
      <c r="I21" s="5"/>
      <c r="J21" s="5"/>
      <c r="K21" s="14" cm="1">
        <f t="array" ref="K21">IF(COUNTA(E21:J21)&lt;3,SUM(E21:J21),SUM(LARGE(E21:J21,{1,2,3})))</f>
        <v>1061.264840157073</v>
      </c>
      <c r="L21" s="14">
        <f>K21/VLOOKUP(D21,Handicap!A$1:B$38,2)</f>
        <v>3032.1852575916373</v>
      </c>
      <c r="M21" s="16">
        <f t="shared" si="0"/>
        <v>19</v>
      </c>
      <c r="N21" s="16">
        <f t="shared" si="1"/>
        <v>11</v>
      </c>
    </row>
    <row r="22" spans="1:14" x14ac:dyDescent="0.2">
      <c r="A22" s="10" t="s">
        <v>316</v>
      </c>
      <c r="B22" s="10" t="s">
        <v>317</v>
      </c>
      <c r="C22" s="8" t="s">
        <v>310</v>
      </c>
      <c r="D22" s="8" t="s">
        <v>16</v>
      </c>
      <c r="E22" s="5"/>
      <c r="F22" s="5"/>
      <c r="G22" s="5">
        <v>1050.5869422337478</v>
      </c>
      <c r="H22" s="5"/>
      <c r="I22" s="5"/>
      <c r="J22" s="5"/>
      <c r="K22" s="14" cm="1">
        <f t="array" ref="K22">IF(COUNTA(E22:J22)&lt;3,SUM(E22:J22),SUM(LARGE(E22:J22,{1,2,3})))</f>
        <v>1050.5869422337478</v>
      </c>
      <c r="L22" s="14">
        <f>K22/VLOOKUP(D22,Handicap!A$1:B$38,2)</f>
        <v>1544.9807974025703</v>
      </c>
      <c r="M22" s="16">
        <f t="shared" si="0"/>
        <v>20</v>
      </c>
      <c r="N22" s="16">
        <f t="shared" si="1"/>
        <v>32</v>
      </c>
    </row>
    <row r="23" spans="1:14" x14ac:dyDescent="0.2">
      <c r="A23" s="11" t="s">
        <v>250</v>
      </c>
      <c r="B23" s="11" t="s">
        <v>300</v>
      </c>
      <c r="C23" s="8" t="s">
        <v>10</v>
      </c>
      <c r="D23" s="8" t="s">
        <v>19</v>
      </c>
      <c r="E23" s="5"/>
      <c r="F23" s="5">
        <v>1037.9547519557539</v>
      </c>
      <c r="G23" s="5"/>
      <c r="H23" s="5"/>
      <c r="I23" s="5"/>
      <c r="J23" s="5"/>
      <c r="K23" s="14" cm="1">
        <f t="array" ref="K23">IF(COUNTA(E23:J23)&lt;3,SUM(E23:J23),SUM(LARGE(E23:J23,{1,2,3})))</f>
        <v>1037.9547519557539</v>
      </c>
      <c r="L23" s="14">
        <f>K23/VLOOKUP(D23,Handicap!A$1:B$38,2)</f>
        <v>1958.4051923693469</v>
      </c>
      <c r="M23" s="16">
        <f t="shared" si="0"/>
        <v>21</v>
      </c>
      <c r="N23" s="16">
        <f t="shared" si="1"/>
        <v>27</v>
      </c>
    </row>
    <row r="24" spans="1:14" x14ac:dyDescent="0.2">
      <c r="A24" s="20" t="s">
        <v>48</v>
      </c>
      <c r="B24" s="20" t="s">
        <v>139</v>
      </c>
      <c r="C24" s="9" t="s">
        <v>5</v>
      </c>
      <c r="D24" s="9" t="s">
        <v>23</v>
      </c>
      <c r="E24" s="5"/>
      <c r="F24" s="5"/>
      <c r="G24" s="5">
        <v>1025.7680443579106</v>
      </c>
      <c r="H24" s="5"/>
      <c r="I24" s="5"/>
      <c r="J24" s="5"/>
      <c r="K24" s="14" cm="1">
        <f t="array" ref="K24">IF(COUNTA(E24:J24)&lt;3,SUM(E24:J24),SUM(LARGE(E24:J24,{1,2,3})))</f>
        <v>1025.7680443579106</v>
      </c>
      <c r="L24" s="14">
        <f>K24/VLOOKUP(D24,Handicap!A$1:B$38,2)</f>
        <v>2229.930531212849</v>
      </c>
      <c r="M24" s="16">
        <f t="shared" si="0"/>
        <v>22</v>
      </c>
      <c r="N24" s="16">
        <f t="shared" si="1"/>
        <v>20</v>
      </c>
    </row>
    <row r="25" spans="1:14" x14ac:dyDescent="0.2">
      <c r="A25" s="20" t="s">
        <v>301</v>
      </c>
      <c r="B25" s="20" t="s">
        <v>302</v>
      </c>
      <c r="C25" s="9" t="s">
        <v>3</v>
      </c>
      <c r="D25" s="9" t="s">
        <v>17</v>
      </c>
      <c r="E25" s="5"/>
      <c r="F25" s="5">
        <v>1018.649709054518</v>
      </c>
      <c r="G25" s="5"/>
      <c r="H25" s="5"/>
      <c r="I25" s="5"/>
      <c r="J25" s="5"/>
      <c r="K25" s="14" cm="1">
        <f t="array" ref="K25">IF(COUNTA(E25:J25)&lt;3,SUM(E25:J25),SUM(LARGE(E25:J25,{1,2,3})))</f>
        <v>1018.649709054518</v>
      </c>
      <c r="L25" s="14">
        <f>K25/VLOOKUP(D25,Handicap!A$1:B$38,2)</f>
        <v>1697.7495150908633</v>
      </c>
      <c r="M25" s="16">
        <f t="shared" si="0"/>
        <v>23</v>
      </c>
      <c r="N25" s="16">
        <f t="shared" si="1"/>
        <v>31</v>
      </c>
    </row>
    <row r="26" spans="1:14" x14ac:dyDescent="0.2">
      <c r="A26" s="10" t="s">
        <v>48</v>
      </c>
      <c r="B26" s="10" t="s">
        <v>213</v>
      </c>
      <c r="C26" s="8" t="s">
        <v>5</v>
      </c>
      <c r="D26" s="8" t="s">
        <v>8</v>
      </c>
      <c r="E26" s="5"/>
      <c r="F26" s="5">
        <v>1002.0206126940474</v>
      </c>
      <c r="G26" s="5"/>
      <c r="H26" s="5"/>
      <c r="I26" s="5"/>
      <c r="J26" s="5"/>
      <c r="K26" s="14" cm="1">
        <f t="array" ref="K26">IF(COUNTA(E26:J26)&lt;3,SUM(E26:J26),SUM(LARGE(E26:J26,{1,2,3})))</f>
        <v>1002.0206126940474</v>
      </c>
      <c r="L26" s="14">
        <f>K26/VLOOKUP(D26,Handicap!A$1:B$38,2)</f>
        <v>1268.3805223975282</v>
      </c>
      <c r="M26" s="16">
        <f t="shared" si="0"/>
        <v>24</v>
      </c>
      <c r="N26" s="16">
        <f t="shared" si="1"/>
        <v>35</v>
      </c>
    </row>
    <row r="27" spans="1:14" x14ac:dyDescent="0.2">
      <c r="A27" s="20" t="s">
        <v>65</v>
      </c>
      <c r="B27" s="20" t="s">
        <v>66</v>
      </c>
      <c r="C27" s="9" t="s">
        <v>10</v>
      </c>
      <c r="D27" s="9" t="s">
        <v>28</v>
      </c>
      <c r="E27" s="5"/>
      <c r="F27" s="5">
        <v>992.75036932068156</v>
      </c>
      <c r="G27" s="5"/>
      <c r="H27" s="5"/>
      <c r="I27" s="5"/>
      <c r="J27" s="5"/>
      <c r="K27" s="14" cm="1">
        <f t="array" ref="K27">IF(COUNTA(E27:J27)&lt;3,SUM(E27:J27),SUM(LARGE(E27:J27,{1,2,3})))</f>
        <v>992.75036932068156</v>
      </c>
      <c r="L27" s="14">
        <f>K27/VLOOKUP(D27,Handicap!A$1:B$38,2)</f>
        <v>2545.513767488927</v>
      </c>
      <c r="M27" s="16">
        <f t="shared" si="0"/>
        <v>25</v>
      </c>
      <c r="N27" s="16">
        <f t="shared" si="1"/>
        <v>14</v>
      </c>
    </row>
    <row r="28" spans="1:14" x14ac:dyDescent="0.2">
      <c r="A28" s="10" t="s">
        <v>67</v>
      </c>
      <c r="B28" s="10" t="s">
        <v>53</v>
      </c>
      <c r="C28" s="8" t="s">
        <v>3</v>
      </c>
      <c r="D28" s="8" t="s">
        <v>28</v>
      </c>
      <c r="E28" s="5">
        <v>0</v>
      </c>
      <c r="F28" s="5">
        <v>988.25860191296817</v>
      </c>
      <c r="G28" s="5"/>
      <c r="H28" s="5"/>
      <c r="I28" s="5"/>
      <c r="J28" s="5"/>
      <c r="K28" s="14" cm="1">
        <f t="array" ref="K28">IF(COUNTA(E28:J28)&lt;3,SUM(E28:J28),SUM(LARGE(E28:J28,{1,2,3})))</f>
        <v>988.25860191296817</v>
      </c>
      <c r="L28" s="14">
        <f>K28/VLOOKUP(D28,Handicap!A$1:B$38,2)</f>
        <v>2533.9964151614568</v>
      </c>
      <c r="M28" s="16">
        <f t="shared" si="0"/>
        <v>26</v>
      </c>
      <c r="N28" s="16">
        <f t="shared" si="1"/>
        <v>15</v>
      </c>
    </row>
    <row r="29" spans="1:14" x14ac:dyDescent="0.2">
      <c r="A29" s="10" t="s">
        <v>57</v>
      </c>
      <c r="B29" s="10" t="s">
        <v>66</v>
      </c>
      <c r="C29" s="8" t="s">
        <v>10</v>
      </c>
      <c r="D29" s="8" t="s">
        <v>19</v>
      </c>
      <c r="E29" s="5"/>
      <c r="F29" s="5">
        <v>987.68518479708996</v>
      </c>
      <c r="G29" s="5"/>
      <c r="H29" s="5"/>
      <c r="I29" s="5"/>
      <c r="J29" s="5"/>
      <c r="K29" s="14" cm="1">
        <f t="array" ref="K29">IF(COUNTA(E29:J29)&lt;3,SUM(E29:J29),SUM(LARGE(E29:J29,{1,2,3})))</f>
        <v>987.68518479708996</v>
      </c>
      <c r="L29" s="14">
        <f>K29/VLOOKUP(D29,Handicap!A$1:B$38,2)</f>
        <v>1863.5569524473394</v>
      </c>
      <c r="M29" s="16">
        <f t="shared" si="0"/>
        <v>27</v>
      </c>
      <c r="N29" s="16">
        <f t="shared" si="1"/>
        <v>29</v>
      </c>
    </row>
    <row r="30" spans="1:14" x14ac:dyDescent="0.2">
      <c r="A30" s="20" t="s">
        <v>194</v>
      </c>
      <c r="B30" s="20" t="s">
        <v>195</v>
      </c>
      <c r="C30" s="9" t="s">
        <v>193</v>
      </c>
      <c r="D30" s="9" t="s">
        <v>26</v>
      </c>
      <c r="E30" s="5"/>
      <c r="F30" s="5">
        <v>975.16557776708044</v>
      </c>
      <c r="G30" s="5"/>
      <c r="H30" s="5"/>
      <c r="I30" s="5"/>
      <c r="J30" s="5"/>
      <c r="K30" s="14" cm="1">
        <f t="array" ref="K30">IF(COUNTA(E30:J30)&lt;3,SUM(E30:J30),SUM(LARGE(E30:J30,{1,2,3})))</f>
        <v>975.16557776708044</v>
      </c>
      <c r="L30" s="14">
        <f>K30/VLOOKUP(D30,Handicap!A$1:B$38,2)</f>
        <v>2216.2854040160919</v>
      </c>
      <c r="M30" s="16">
        <f t="shared" si="0"/>
        <v>28</v>
      </c>
      <c r="N30" s="16">
        <f t="shared" si="1"/>
        <v>21</v>
      </c>
    </row>
    <row r="31" spans="1:14" x14ac:dyDescent="0.2">
      <c r="A31" s="11" t="s">
        <v>218</v>
      </c>
      <c r="B31" s="11" t="s">
        <v>219</v>
      </c>
      <c r="C31" s="9" t="s">
        <v>3</v>
      </c>
      <c r="D31" s="9" t="s">
        <v>13</v>
      </c>
      <c r="E31" s="5">
        <v>969.58260748920145</v>
      </c>
      <c r="F31" s="5"/>
      <c r="G31" s="5"/>
      <c r="H31" s="5"/>
      <c r="I31" s="5"/>
      <c r="J31" s="5"/>
      <c r="K31" s="14" cm="1">
        <f t="array" ref="K31">IF(COUNTA(E31:J31)&lt;3,SUM(E31:J31),SUM(LARGE(E31:J31,{1,2,3})))</f>
        <v>969.58260748920145</v>
      </c>
      <c r="L31" s="14">
        <f>K31/VLOOKUP(D31,Handicap!A$1:B$38,2)</f>
        <v>2019.9637656025031</v>
      </c>
      <c r="M31" s="16">
        <f t="shared" si="0"/>
        <v>29</v>
      </c>
      <c r="N31" s="16">
        <f t="shared" si="1"/>
        <v>26</v>
      </c>
    </row>
    <row r="32" spans="1:14" x14ac:dyDescent="0.2">
      <c r="A32" s="11" t="s">
        <v>250</v>
      </c>
      <c r="B32" s="11" t="s">
        <v>172</v>
      </c>
      <c r="C32" s="9" t="s">
        <v>3</v>
      </c>
      <c r="D32" s="9" t="s">
        <v>16</v>
      </c>
      <c r="E32" s="5">
        <v>965.13867189271514</v>
      </c>
      <c r="F32" s="5"/>
      <c r="G32" s="5"/>
      <c r="H32" s="5"/>
      <c r="I32" s="5"/>
      <c r="J32" s="5"/>
      <c r="K32" s="14" cm="1">
        <f t="array" ref="K32">IF(COUNTA(E32:J32)&lt;3,SUM(E32:J32),SUM(LARGE(E32:J32,{1,2,3})))</f>
        <v>965.13867189271514</v>
      </c>
      <c r="L32" s="14">
        <f>K32/VLOOKUP(D32,Handicap!A$1:B$38,2)</f>
        <v>1419.3215763128162</v>
      </c>
      <c r="M32" s="16">
        <f t="shared" si="0"/>
        <v>30</v>
      </c>
      <c r="N32" s="16">
        <f t="shared" si="1"/>
        <v>34</v>
      </c>
    </row>
    <row r="33" spans="1:14" x14ac:dyDescent="0.2">
      <c r="A33" s="11" t="s">
        <v>215</v>
      </c>
      <c r="B33" s="11" t="s">
        <v>242</v>
      </c>
      <c r="C33" s="9" t="s">
        <v>12</v>
      </c>
      <c r="D33" s="9" t="s">
        <v>23</v>
      </c>
      <c r="E33" s="5"/>
      <c r="F33" s="5"/>
      <c r="G33" s="5">
        <v>861.75168436449076</v>
      </c>
      <c r="H33" s="5"/>
      <c r="I33" s="5"/>
      <c r="J33" s="5"/>
      <c r="K33" s="14" cm="1">
        <f t="array" ref="K33">IF(COUNTA(E33:J33)&lt;3,SUM(E33:J33),SUM(LARGE(E33:J33,{1,2,3})))</f>
        <v>861.75168436449076</v>
      </c>
      <c r="L33" s="14">
        <f>K33/VLOOKUP(D33,Handicap!A$1:B$38,2)</f>
        <v>1873.3732268793276</v>
      </c>
      <c r="M33" s="16">
        <f t="shared" si="0"/>
        <v>31</v>
      </c>
      <c r="N33" s="16">
        <f t="shared" si="1"/>
        <v>28</v>
      </c>
    </row>
    <row r="34" spans="1:14" x14ac:dyDescent="0.2">
      <c r="A34" s="11" t="s">
        <v>318</v>
      </c>
      <c r="B34" s="11" t="s">
        <v>317</v>
      </c>
      <c r="C34" s="9" t="s">
        <v>310</v>
      </c>
      <c r="D34" s="9" t="s">
        <v>20</v>
      </c>
      <c r="E34" s="5"/>
      <c r="F34" s="5"/>
      <c r="G34" s="5">
        <v>848.7650517550411</v>
      </c>
      <c r="H34" s="5"/>
      <c r="I34" s="5"/>
      <c r="J34" s="5"/>
      <c r="K34" s="14" cm="1">
        <f t="array" ref="K34">IF(COUNTA(E34:J34)&lt;3,SUM(E34:J34),SUM(LARGE(E34:J34,{1,2,3})))</f>
        <v>848.7650517550411</v>
      </c>
      <c r="L34" s="14">
        <f>K34/VLOOKUP(D34,Handicap!A$1:B$38,2)</f>
        <v>1489.0614943070898</v>
      </c>
      <c r="M34" s="16">
        <f t="shared" si="0"/>
        <v>32</v>
      </c>
      <c r="N34" s="16">
        <f t="shared" si="1"/>
        <v>33</v>
      </c>
    </row>
    <row r="35" spans="1:14" x14ac:dyDescent="0.2">
      <c r="A35" s="20" t="s">
        <v>124</v>
      </c>
      <c r="B35" s="20" t="s">
        <v>125</v>
      </c>
      <c r="C35" s="9" t="s">
        <v>5</v>
      </c>
      <c r="D35" s="9" t="s">
        <v>28</v>
      </c>
      <c r="E35" s="5"/>
      <c r="F35" s="5">
        <v>821.01194311513188</v>
      </c>
      <c r="G35" s="5"/>
      <c r="H35" s="5"/>
      <c r="I35" s="5"/>
      <c r="J35" s="5"/>
      <c r="K35" s="14" cm="1">
        <f t="array" ref="K35">IF(COUNTA(E35:J35)&lt;3,SUM(E35:J35),SUM(LARGE(E35:J35,{1,2,3})))</f>
        <v>821.01194311513188</v>
      </c>
      <c r="L35" s="14">
        <f>K35/VLOOKUP(D35,Handicap!A$1:B$38,2)</f>
        <v>2105.1588285003381</v>
      </c>
      <c r="M35" s="16">
        <f t="shared" si="0"/>
        <v>33</v>
      </c>
      <c r="N35" s="16">
        <f t="shared" si="1"/>
        <v>23</v>
      </c>
    </row>
    <row r="36" spans="1:14" x14ac:dyDescent="0.2">
      <c r="A36" s="10" t="s">
        <v>303</v>
      </c>
      <c r="B36" s="10" t="s">
        <v>290</v>
      </c>
      <c r="C36" s="8" t="s">
        <v>3</v>
      </c>
      <c r="D36" s="8" t="s">
        <v>13</v>
      </c>
      <c r="E36" s="5"/>
      <c r="F36" s="5">
        <v>820.72523455719283</v>
      </c>
      <c r="G36" s="5"/>
      <c r="H36" s="5"/>
      <c r="I36" s="5"/>
      <c r="J36" s="5"/>
      <c r="K36" s="14" cm="1">
        <f t="array" ref="K36">IF(COUNTA(E36:J36)&lt;3,SUM(E36:J36),SUM(LARGE(E36:J36,{1,2,3})))</f>
        <v>820.72523455719283</v>
      </c>
      <c r="L36" s="14">
        <f>K36/VLOOKUP(D36,Handicap!A$1:B$38,2)</f>
        <v>1709.8442386608185</v>
      </c>
      <c r="M36" s="16">
        <f t="shared" si="0"/>
        <v>34</v>
      </c>
      <c r="N36" s="16">
        <f t="shared" si="1"/>
        <v>30</v>
      </c>
    </row>
    <row r="37" spans="1:14" x14ac:dyDescent="0.2">
      <c r="A37" s="20" t="s">
        <v>65</v>
      </c>
      <c r="B37" s="20" t="s">
        <v>128</v>
      </c>
      <c r="C37" s="9" t="s">
        <v>15</v>
      </c>
      <c r="D37" s="9" t="s">
        <v>25</v>
      </c>
      <c r="E37" s="5"/>
      <c r="F37" s="5">
        <v>724.86900668620433</v>
      </c>
      <c r="G37" s="5"/>
      <c r="H37" s="5"/>
      <c r="I37" s="5"/>
      <c r="J37" s="5"/>
      <c r="K37" s="14" cm="1">
        <f t="array" ref="K37">IF(COUNTA(E37:J37)&lt;3,SUM(E37:J37),SUM(LARGE(E37:J37,{1,2,3})))</f>
        <v>724.86900668620433</v>
      </c>
      <c r="L37" s="14">
        <f>K37/VLOOKUP(D37,Handicap!A$1:B$38,2)</f>
        <v>2071.0543048177269</v>
      </c>
      <c r="M37" s="16">
        <f t="shared" si="0"/>
        <v>35</v>
      </c>
      <c r="N37" s="16">
        <f t="shared" si="1"/>
        <v>24</v>
      </c>
    </row>
    <row r="38" spans="1:14" x14ac:dyDescent="0.2">
      <c r="A38" s="10" t="s">
        <v>251</v>
      </c>
      <c r="B38" s="10" t="s">
        <v>252</v>
      </c>
      <c r="C38" s="8" t="s">
        <v>253</v>
      </c>
      <c r="D38" s="8" t="s">
        <v>26</v>
      </c>
      <c r="E38" s="5">
        <v>0</v>
      </c>
      <c r="F38" s="5"/>
      <c r="G38" s="5"/>
      <c r="H38" s="5"/>
      <c r="I38" s="5"/>
      <c r="J38" s="5"/>
      <c r="K38" s="14" cm="1">
        <f t="array" ref="K38">IF(COUNTA(E38:J38)&lt;3,SUM(E38:J38),SUM(LARGE(E38:J38,{1,2,3})))</f>
        <v>0</v>
      </c>
      <c r="L38" s="14">
        <f>K38/VLOOKUP(D38,Handicap!A$1:B$38,2)</f>
        <v>0</v>
      </c>
      <c r="M38" s="16">
        <f t="shared" si="0"/>
        <v>36</v>
      </c>
      <c r="N38" s="16">
        <f t="shared" si="1"/>
        <v>36</v>
      </c>
    </row>
    <row r="39" spans="1:14" x14ac:dyDescent="0.2">
      <c r="A39" s="10" t="s">
        <v>50</v>
      </c>
      <c r="B39" s="10" t="s">
        <v>95</v>
      </c>
      <c r="C39" s="8" t="s">
        <v>5</v>
      </c>
      <c r="D39" s="8" t="s">
        <v>16</v>
      </c>
      <c r="E39" s="5">
        <v>0</v>
      </c>
      <c r="F39" s="5"/>
      <c r="G39" s="5"/>
      <c r="H39" s="5"/>
      <c r="I39" s="5"/>
      <c r="J39" s="5"/>
      <c r="K39" s="14" cm="1">
        <f t="array" ref="K39">IF(COUNTA(E39:J39)&lt;3,SUM(E39:J39),SUM(LARGE(E39:J39,{1,2,3})))</f>
        <v>0</v>
      </c>
      <c r="L39" s="14">
        <f>K39/VLOOKUP(D39,Handicap!A$1:B$38,2)</f>
        <v>0</v>
      </c>
      <c r="M39" s="16">
        <f t="shared" si="0"/>
        <v>36</v>
      </c>
      <c r="N39" s="16">
        <f t="shared" si="1"/>
        <v>36</v>
      </c>
    </row>
    <row r="40" spans="1:14" x14ac:dyDescent="0.2">
      <c r="A40" s="11" t="s">
        <v>174</v>
      </c>
      <c r="B40" s="11" t="s">
        <v>175</v>
      </c>
      <c r="C40" s="8" t="s">
        <v>3</v>
      </c>
      <c r="D40" s="8" t="s">
        <v>25</v>
      </c>
      <c r="E40" s="5">
        <v>0</v>
      </c>
      <c r="F40" s="5"/>
      <c r="G40" s="5"/>
      <c r="H40" s="5"/>
      <c r="I40" s="5"/>
      <c r="J40" s="5"/>
      <c r="K40" s="14" cm="1">
        <f t="array" ref="K40">IF(COUNTA(E40:J40)&lt;3,SUM(E40:J40),SUM(LARGE(E40:J40,{1,2,3})))</f>
        <v>0</v>
      </c>
      <c r="L40" s="14">
        <f>K40/VLOOKUP(D40,Handicap!A$1:B$38,2)</f>
        <v>0</v>
      </c>
      <c r="M40" s="16">
        <f t="shared" si="0"/>
        <v>36</v>
      </c>
      <c r="N40" s="16">
        <f t="shared" si="1"/>
        <v>36</v>
      </c>
    </row>
  </sheetData>
  <sortState xmlns:xlrd2="http://schemas.microsoft.com/office/spreadsheetml/2017/richdata2" ref="A3:N40">
    <sortCondition ref="M3:M40"/>
  </sortState>
  <mergeCells count="11">
    <mergeCell ref="M1:N1"/>
    <mergeCell ref="K1:L1"/>
    <mergeCell ref="A1:B2"/>
    <mergeCell ref="C1:C2"/>
    <mergeCell ref="D1:D2"/>
    <mergeCell ref="E1:E2"/>
    <mergeCell ref="F1:F2"/>
    <mergeCell ref="G1:G2"/>
    <mergeCell ref="H1:H2"/>
    <mergeCell ref="I1:I2"/>
    <mergeCell ref="J1:J2"/>
  </mergeCells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12D85-6F51-4816-8A6D-B331FD23B8B3}">
  <dimension ref="A1:N7"/>
  <sheetViews>
    <sheetView zoomScale="85" zoomScaleNormal="85" workbookViewId="0">
      <selection activeCell="N7" sqref="A1:N7"/>
    </sheetView>
  </sheetViews>
  <sheetFormatPr baseColWidth="10" defaultColWidth="8.83203125" defaultRowHeight="15" x14ac:dyDescent="0.2"/>
  <cols>
    <col min="1" max="1" width="11.1640625" customWidth="1"/>
    <col min="2" max="2" width="10.5" customWidth="1"/>
    <col min="3" max="4" width="9.1640625" style="1"/>
    <col min="5" max="5" width="14.6640625" style="1" customWidth="1"/>
    <col min="6" max="6" width="16.6640625" customWidth="1"/>
    <col min="7" max="7" width="12" style="1" customWidth="1"/>
    <col min="8" max="8" width="11.33203125" customWidth="1"/>
    <col min="9" max="9" width="8.83203125" style="1"/>
    <col min="12" max="12" width="9.1640625" style="1"/>
  </cols>
  <sheetData>
    <row r="1" spans="1:14" ht="14.5" customHeight="1" x14ac:dyDescent="0.2">
      <c r="A1" s="33" t="s">
        <v>0</v>
      </c>
      <c r="B1" s="33"/>
      <c r="C1" s="34" t="s">
        <v>1</v>
      </c>
      <c r="D1" s="34" t="s">
        <v>2</v>
      </c>
      <c r="E1" s="35" t="s">
        <v>232</v>
      </c>
      <c r="F1" s="37" t="s">
        <v>233</v>
      </c>
      <c r="G1" s="27" t="s">
        <v>234</v>
      </c>
      <c r="H1" s="27"/>
      <c r="I1" s="28"/>
      <c r="J1" s="30"/>
      <c r="K1" s="31" t="s">
        <v>109</v>
      </c>
      <c r="L1" s="31"/>
      <c r="M1" s="32" t="s">
        <v>110</v>
      </c>
      <c r="N1" s="32"/>
    </row>
    <row r="2" spans="1:14" x14ac:dyDescent="0.2">
      <c r="A2" s="33"/>
      <c r="B2" s="33"/>
      <c r="C2" s="34"/>
      <c r="D2" s="34"/>
      <c r="E2" s="36"/>
      <c r="F2" s="38"/>
      <c r="G2" s="27"/>
      <c r="H2" s="27"/>
      <c r="I2" s="29"/>
      <c r="J2" s="30"/>
      <c r="K2" s="13" t="s">
        <v>107</v>
      </c>
      <c r="L2" s="13" t="s">
        <v>108</v>
      </c>
      <c r="M2" s="15" t="s">
        <v>107</v>
      </c>
      <c r="N2" s="15" t="s">
        <v>108</v>
      </c>
    </row>
    <row r="3" spans="1:14" x14ac:dyDescent="0.2">
      <c r="A3" s="10" t="s">
        <v>192</v>
      </c>
      <c r="B3" s="10" t="s">
        <v>223</v>
      </c>
      <c r="C3" s="8" t="s">
        <v>3</v>
      </c>
      <c r="D3" s="8" t="s">
        <v>33</v>
      </c>
      <c r="E3" s="5">
        <v>1139.0214797136039</v>
      </c>
      <c r="F3" s="5"/>
      <c r="G3" s="5"/>
      <c r="H3" s="5"/>
      <c r="I3" s="5"/>
      <c r="J3" s="7"/>
      <c r="K3" s="14" cm="1">
        <f t="array" ref="K3">IF(COUNTA(E3:J3)&lt;3,SUM(E3:J3),SUM(LARGE(E3:J3,{1,2,3})))</f>
        <v>1139.0214797136039</v>
      </c>
      <c r="L3" s="14">
        <f>K3/VLOOKUP(D3,Handicap!A$1:B$38,2)</f>
        <v>1837.1314188929096</v>
      </c>
      <c r="M3" s="16">
        <f t="shared" ref="M3:N7" si="0">RANK(K3,K:K)</f>
        <v>1</v>
      </c>
      <c r="N3" s="16">
        <f t="shared" si="0"/>
        <v>4</v>
      </c>
    </row>
    <row r="4" spans="1:14" x14ac:dyDescent="0.2">
      <c r="A4" s="10" t="s">
        <v>112</v>
      </c>
      <c r="B4" s="10" t="s">
        <v>115</v>
      </c>
      <c r="C4" s="9" t="s">
        <v>5</v>
      </c>
      <c r="D4" s="9" t="s">
        <v>13</v>
      </c>
      <c r="E4" s="5">
        <v>1028.8882259347654</v>
      </c>
      <c r="F4" s="7"/>
      <c r="G4" s="5"/>
      <c r="H4" s="5"/>
      <c r="I4" s="5"/>
      <c r="J4" s="5"/>
      <c r="K4" s="14" cm="1">
        <f t="array" ref="K4">IF(COUNTA(E4:J4)&lt;3,SUM(E4:J4),SUM(LARGE(E4:J4,{1,2,3})))</f>
        <v>1028.8882259347654</v>
      </c>
      <c r="L4" s="14">
        <f>K4/VLOOKUP(D4,Handicap!A$1:B$38,2)</f>
        <v>2143.5171373640947</v>
      </c>
      <c r="M4" s="16">
        <f t="shared" si="0"/>
        <v>2</v>
      </c>
      <c r="N4" s="16">
        <f t="shared" si="0"/>
        <v>2</v>
      </c>
    </row>
    <row r="5" spans="1:14" x14ac:dyDescent="0.2">
      <c r="A5" s="11" t="s">
        <v>248</v>
      </c>
      <c r="B5" s="11" t="s">
        <v>249</v>
      </c>
      <c r="C5" s="9" t="s">
        <v>10</v>
      </c>
      <c r="D5" s="9" t="s">
        <v>21</v>
      </c>
      <c r="E5" s="5">
        <v>1015.8363166268894</v>
      </c>
      <c r="F5" s="7"/>
      <c r="G5" s="7"/>
      <c r="H5" s="7"/>
      <c r="I5" s="7"/>
      <c r="J5" s="5"/>
      <c r="K5" s="14" cm="1">
        <f t="array" ref="K5">IF(COUNTA(E5:J5)&lt;3,SUM(E5:J5),SUM(LARGE(E5:J5,{1,2,3})))</f>
        <v>1015.8363166268894</v>
      </c>
      <c r="L5" s="14">
        <f>K5/VLOOKUP(D5,Handicap!A$1:B$38,2)</f>
        <v>1916.6722955224327</v>
      </c>
      <c r="M5" s="16">
        <f t="shared" si="0"/>
        <v>3</v>
      </c>
      <c r="N5" s="16">
        <f t="shared" si="0"/>
        <v>3</v>
      </c>
    </row>
    <row r="6" spans="1:14" x14ac:dyDescent="0.2">
      <c r="A6" s="11" t="s">
        <v>111</v>
      </c>
      <c r="B6" s="11" t="s">
        <v>212</v>
      </c>
      <c r="C6" s="9" t="s">
        <v>3</v>
      </c>
      <c r="D6" s="9" t="s">
        <v>33</v>
      </c>
      <c r="E6" s="5">
        <v>931.06105807478116</v>
      </c>
      <c r="F6" s="7"/>
      <c r="G6" s="7"/>
      <c r="H6" s="7"/>
      <c r="I6" s="7"/>
      <c r="J6" s="5"/>
      <c r="K6" s="14" cm="1">
        <f t="array" ref="K6">IF(COUNTA(E6:J6)&lt;3,SUM(E6:J6),SUM(LARGE(E6:J6,{1,2,3})))</f>
        <v>931.06105807478116</v>
      </c>
      <c r="L6" s="14">
        <f>K6/VLOOKUP(D6,Handicap!A$1:B$38,2)</f>
        <v>1501.7113839915826</v>
      </c>
      <c r="M6" s="16">
        <f t="shared" si="0"/>
        <v>4</v>
      </c>
      <c r="N6" s="16">
        <f t="shared" si="0"/>
        <v>5</v>
      </c>
    </row>
    <row r="7" spans="1:14" x14ac:dyDescent="0.2">
      <c r="A7" s="11" t="s">
        <v>124</v>
      </c>
      <c r="B7" s="11" t="s">
        <v>125</v>
      </c>
      <c r="C7" s="9" t="s">
        <v>5</v>
      </c>
      <c r="D7" s="9" t="s">
        <v>28</v>
      </c>
      <c r="E7" s="5">
        <v>885.19291964996012</v>
      </c>
      <c r="F7" s="6"/>
      <c r="G7" s="5"/>
      <c r="H7" s="6"/>
      <c r="I7" s="7"/>
      <c r="J7" s="7"/>
      <c r="K7" s="14" cm="1">
        <f t="array" ref="K7">IF(COUNTA(E7:J7)&lt;3,SUM(E7:J7),SUM(LARGE(E7:J7,{1,2,3})))</f>
        <v>885.19291964996012</v>
      </c>
      <c r="L7" s="14">
        <f>K7/VLOOKUP(D7,Handicap!A$1:B$38,2)</f>
        <v>2269.7254349998975</v>
      </c>
      <c r="M7" s="16">
        <f t="shared" si="0"/>
        <v>5</v>
      </c>
      <c r="N7" s="16">
        <f t="shared" si="0"/>
        <v>1</v>
      </c>
    </row>
  </sheetData>
  <sortState xmlns:xlrd2="http://schemas.microsoft.com/office/spreadsheetml/2017/richdata2" ref="A3:N7">
    <sortCondition ref="M3:M7"/>
  </sortState>
  <mergeCells count="11">
    <mergeCell ref="M1:N1"/>
    <mergeCell ref="K1:L1"/>
    <mergeCell ref="A1:B2"/>
    <mergeCell ref="C1:C2"/>
    <mergeCell ref="D1:D2"/>
    <mergeCell ref="E1:E2"/>
    <mergeCell ref="F1:F2"/>
    <mergeCell ref="G1:G2"/>
    <mergeCell ref="H1:H2"/>
    <mergeCell ref="I1:I2"/>
    <mergeCell ref="J1:J2"/>
  </mergeCells>
  <pageMargins left="0.7" right="0.7" top="0.75" bottom="0.75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95FC5-2695-432E-89A1-6EF44D693E44}">
  <dimension ref="A1:N17"/>
  <sheetViews>
    <sheetView zoomScale="85" zoomScaleNormal="85" workbookViewId="0">
      <selection activeCell="N17" sqref="A1:N17"/>
    </sheetView>
  </sheetViews>
  <sheetFormatPr baseColWidth="10" defaultColWidth="8.83203125" defaultRowHeight="15" x14ac:dyDescent="0.2"/>
  <cols>
    <col min="1" max="1" width="8.5" customWidth="1"/>
    <col min="2" max="2" width="11.6640625" customWidth="1"/>
    <col min="3" max="4" width="9.1640625" style="1"/>
    <col min="5" max="5" width="15.5" style="1" customWidth="1"/>
    <col min="6" max="6" width="14.5" customWidth="1"/>
    <col min="7" max="7" width="13" style="1" customWidth="1"/>
    <col min="8" max="8" width="11.1640625" customWidth="1"/>
    <col min="12" max="12" width="9.1640625" style="1"/>
  </cols>
  <sheetData>
    <row r="1" spans="1:14" ht="14.5" customHeight="1" x14ac:dyDescent="0.2">
      <c r="A1" s="33" t="s">
        <v>0</v>
      </c>
      <c r="B1" s="33"/>
      <c r="C1" s="34" t="s">
        <v>1</v>
      </c>
      <c r="D1" s="34" t="s">
        <v>2</v>
      </c>
      <c r="E1" s="35" t="s">
        <v>232</v>
      </c>
      <c r="F1" s="37" t="s">
        <v>233</v>
      </c>
      <c r="G1" s="27" t="s">
        <v>234</v>
      </c>
      <c r="H1" s="27"/>
      <c r="I1" s="28"/>
      <c r="J1" s="30"/>
      <c r="K1" s="31" t="s">
        <v>109</v>
      </c>
      <c r="L1" s="31"/>
      <c r="M1" s="32" t="s">
        <v>110</v>
      </c>
      <c r="N1" s="32"/>
    </row>
    <row r="2" spans="1:14" x14ac:dyDescent="0.2">
      <c r="A2" s="33"/>
      <c r="B2" s="33"/>
      <c r="C2" s="34"/>
      <c r="D2" s="34"/>
      <c r="E2" s="36"/>
      <c r="F2" s="38"/>
      <c r="G2" s="27"/>
      <c r="H2" s="27"/>
      <c r="I2" s="29"/>
      <c r="J2" s="30"/>
      <c r="K2" s="13" t="s">
        <v>107</v>
      </c>
      <c r="L2" s="13" t="s">
        <v>108</v>
      </c>
      <c r="M2" s="15" t="s">
        <v>107</v>
      </c>
      <c r="N2" s="15" t="s">
        <v>108</v>
      </c>
    </row>
    <row r="3" spans="1:14" x14ac:dyDescent="0.2">
      <c r="A3" s="11" t="s">
        <v>210</v>
      </c>
      <c r="B3" s="11" t="s">
        <v>211</v>
      </c>
      <c r="C3" s="9" t="s">
        <v>5</v>
      </c>
      <c r="D3" s="9" t="s">
        <v>14</v>
      </c>
      <c r="E3" s="5">
        <v>1141.5495018446557</v>
      </c>
      <c r="F3" s="5">
        <v>1274.9260598093986</v>
      </c>
      <c r="G3" s="5">
        <v>1230.1022340022719</v>
      </c>
      <c r="H3" s="5"/>
      <c r="I3" s="5"/>
      <c r="J3" s="5"/>
      <c r="K3" s="14" cm="1">
        <f t="array" ref="K3">IF(COUNTA(E3:J3)&lt;3,SUM(E3:J3),SUM(LARGE(E3:J3,{1,2,3})))</f>
        <v>3646.5777956563261</v>
      </c>
      <c r="L3" s="14">
        <f>K3/VLOOKUP(D3,Handicap!A$1:B$38,2)</f>
        <v>4341.1640424480074</v>
      </c>
      <c r="M3" s="16">
        <f t="shared" ref="M3:M17" si="0">RANK(K3,K:K)</f>
        <v>1</v>
      </c>
      <c r="N3" s="16">
        <f t="shared" ref="N3:N17" si="1">RANK(L3,L:L)</f>
        <v>1</v>
      </c>
    </row>
    <row r="4" spans="1:14" x14ac:dyDescent="0.2">
      <c r="A4" s="11" t="s">
        <v>113</v>
      </c>
      <c r="B4" s="11" t="s">
        <v>114</v>
      </c>
      <c r="C4" s="9" t="s">
        <v>5</v>
      </c>
      <c r="D4" s="9" t="s">
        <v>31</v>
      </c>
      <c r="E4" s="7"/>
      <c r="F4" s="5">
        <v>813.09562931317771</v>
      </c>
      <c r="G4" s="5">
        <v>720.86330935251806</v>
      </c>
      <c r="H4" s="5"/>
      <c r="I4" s="5"/>
      <c r="J4" s="5"/>
      <c r="K4" s="14" cm="1">
        <f t="array" ref="K4">IF(COUNTA(E4:J4)&lt;3,SUM(E4:J4),SUM(LARGE(E4:J4,{1,2,3})))</f>
        <v>1533.9589386656958</v>
      </c>
      <c r="L4" s="14">
        <f>K4/VLOOKUP(D4,Handicap!A$1:B$38,2)</f>
        <v>2359.9368287164548</v>
      </c>
      <c r="M4" s="16">
        <f t="shared" si="0"/>
        <v>2</v>
      </c>
      <c r="N4" s="16">
        <f t="shared" si="1"/>
        <v>3</v>
      </c>
    </row>
    <row r="5" spans="1:14" x14ac:dyDescent="0.2">
      <c r="A5" s="11" t="s">
        <v>77</v>
      </c>
      <c r="B5" s="11" t="s">
        <v>78</v>
      </c>
      <c r="C5" s="9" t="s">
        <v>10</v>
      </c>
      <c r="D5" s="9" t="s">
        <v>80</v>
      </c>
      <c r="E5" s="7"/>
      <c r="F5" s="5">
        <v>1131.7778508051265</v>
      </c>
      <c r="G5" s="5"/>
      <c r="H5" s="5"/>
      <c r="I5" s="5"/>
      <c r="J5" s="5"/>
      <c r="K5" s="14" cm="1">
        <f t="array" ref="K5">IF(COUNTA(E5:J5)&lt;3,SUM(E5:J5),SUM(LARGE(E5:J5,{1,2,3})))</f>
        <v>1131.7778508051265</v>
      </c>
      <c r="L5" s="14">
        <f>K5/VLOOKUP(D5,Handicap!A$1:B$38,2)</f>
        <v>1825.4481464598814</v>
      </c>
      <c r="M5" s="16">
        <f t="shared" si="0"/>
        <v>3</v>
      </c>
      <c r="N5" s="16">
        <f t="shared" si="1"/>
        <v>6</v>
      </c>
    </row>
    <row r="6" spans="1:14" x14ac:dyDescent="0.2">
      <c r="A6" s="11" t="s">
        <v>227</v>
      </c>
      <c r="B6" s="11" t="s">
        <v>240</v>
      </c>
      <c r="C6" s="9" t="s">
        <v>3</v>
      </c>
      <c r="D6" s="9" t="s">
        <v>21</v>
      </c>
      <c r="E6" s="5">
        <v>1052.8191108834869</v>
      </c>
      <c r="F6" s="5"/>
      <c r="G6" s="5"/>
      <c r="H6" s="5"/>
      <c r="I6" s="5"/>
      <c r="J6" s="5"/>
      <c r="K6" s="14" cm="1">
        <f t="array" ref="K6">IF(COUNTA(E6:J6)&lt;3,SUM(E6:J6),SUM(LARGE(E6:J6,{1,2,3})))</f>
        <v>1052.8191108834869</v>
      </c>
      <c r="L6" s="14">
        <f>K6/VLOOKUP(D6,Handicap!A$1:B$38,2)</f>
        <v>1986.4511526103527</v>
      </c>
      <c r="M6" s="16">
        <f t="shared" si="0"/>
        <v>4</v>
      </c>
      <c r="N6" s="16">
        <f t="shared" si="1"/>
        <v>5</v>
      </c>
    </row>
    <row r="7" spans="1:14" x14ac:dyDescent="0.2">
      <c r="A7" s="11" t="s">
        <v>319</v>
      </c>
      <c r="B7" s="11" t="s">
        <v>169</v>
      </c>
      <c r="C7" s="9" t="s">
        <v>5</v>
      </c>
      <c r="D7" s="9" t="s">
        <v>32</v>
      </c>
      <c r="E7" s="7"/>
      <c r="F7" s="5"/>
      <c r="G7" s="5">
        <v>1049.0344566452102</v>
      </c>
      <c r="H7" s="5"/>
      <c r="I7" s="5"/>
      <c r="J7" s="5"/>
      <c r="K7" s="14" cm="1">
        <f t="array" ref="K7">IF(COUNTA(E7:J7)&lt;3,SUM(E7:J7),SUM(LARGE(E7:J7,{1,2,3})))</f>
        <v>1049.0344566452102</v>
      </c>
      <c r="L7" s="14">
        <f>K7/VLOOKUP(D7,Handicap!A$1:B$38,2)</f>
        <v>1311.2930708065126</v>
      </c>
      <c r="M7" s="16">
        <f t="shared" si="0"/>
        <v>5</v>
      </c>
      <c r="N7" s="16">
        <f t="shared" si="1"/>
        <v>11</v>
      </c>
    </row>
    <row r="8" spans="1:14" x14ac:dyDescent="0.2">
      <c r="A8" s="11" t="s">
        <v>214</v>
      </c>
      <c r="B8" s="11" t="s">
        <v>213</v>
      </c>
      <c r="C8" s="9" t="s">
        <v>5</v>
      </c>
      <c r="D8" s="9" t="s">
        <v>34</v>
      </c>
      <c r="E8" s="7"/>
      <c r="F8" s="5">
        <v>1040.683535984226</v>
      </c>
      <c r="G8" s="5"/>
      <c r="H8" s="5"/>
      <c r="I8" s="5"/>
      <c r="J8" s="5"/>
      <c r="K8" s="14" cm="1">
        <f t="array" ref="K8">IF(COUNTA(E8:J8)&lt;3,SUM(E8:J8),SUM(LARGE(E8:J8,{1,2,3})))</f>
        <v>1040.683535984226</v>
      </c>
      <c r="L8" s="14">
        <f>K8/VLOOKUP(D8,Handicap!A$1:B$38,2)</f>
        <v>1406.3291026813865</v>
      </c>
      <c r="M8" s="16">
        <f t="shared" si="0"/>
        <v>6</v>
      </c>
      <c r="N8" s="16">
        <f t="shared" si="1"/>
        <v>10</v>
      </c>
    </row>
    <row r="9" spans="1:14" x14ac:dyDescent="0.2">
      <c r="A9" s="11" t="s">
        <v>74</v>
      </c>
      <c r="B9" s="11" t="s">
        <v>43</v>
      </c>
      <c r="C9" s="9" t="s">
        <v>5</v>
      </c>
      <c r="D9" s="9" t="s">
        <v>22</v>
      </c>
      <c r="E9" s="7"/>
      <c r="F9" s="5">
        <v>966.15182385803485</v>
      </c>
      <c r="G9" s="5"/>
      <c r="H9" s="5"/>
      <c r="I9" s="5"/>
      <c r="J9" s="5"/>
      <c r="K9" s="14" cm="1">
        <f t="array" ref="K9">IF(COUNTA(E9:J9)&lt;3,SUM(E9:J9),SUM(LARGE(E9:J9,{1,2,3})))</f>
        <v>966.15182385803485</v>
      </c>
      <c r="L9" s="14">
        <f>K9/VLOOKUP(D9,Handicap!A$1:B$38,2)</f>
        <v>1442.0176475493056</v>
      </c>
      <c r="M9" s="16">
        <f t="shared" si="0"/>
        <v>7</v>
      </c>
      <c r="N9" s="16">
        <f t="shared" si="1"/>
        <v>9</v>
      </c>
    </row>
    <row r="10" spans="1:14" x14ac:dyDescent="0.2">
      <c r="A10" s="11" t="s">
        <v>222</v>
      </c>
      <c r="B10" s="11" t="s">
        <v>241</v>
      </c>
      <c r="C10" s="9" t="s">
        <v>247</v>
      </c>
      <c r="D10" s="9"/>
      <c r="E10" s="5">
        <v>961.94547376383582</v>
      </c>
      <c r="F10" s="5"/>
      <c r="G10" s="5"/>
      <c r="H10" s="5"/>
      <c r="I10" s="5"/>
      <c r="J10" s="5"/>
      <c r="K10" s="14" cm="1">
        <f t="array" ref="K10">IF(COUNTA(E10:J10)&lt;3,SUM(E10:J10),SUM(LARGE(E10:J10,{1,2,3})))</f>
        <v>961.94547376383582</v>
      </c>
      <c r="L10" s="14"/>
      <c r="M10" s="16">
        <f t="shared" si="0"/>
        <v>8</v>
      </c>
      <c r="N10" s="16">
        <f t="shared" si="1"/>
        <v>13</v>
      </c>
    </row>
    <row r="11" spans="1:14" x14ac:dyDescent="0.2">
      <c r="A11" s="11" t="s">
        <v>304</v>
      </c>
      <c r="B11" s="11" t="s">
        <v>287</v>
      </c>
      <c r="C11" s="9" t="s">
        <v>10</v>
      </c>
      <c r="D11" s="9" t="s">
        <v>20</v>
      </c>
      <c r="E11" s="7"/>
      <c r="F11" s="5">
        <v>950.18074268813666</v>
      </c>
      <c r="G11" s="5"/>
      <c r="H11" s="5"/>
      <c r="I11" s="5"/>
      <c r="J11" s="5"/>
      <c r="K11" s="14" cm="1">
        <f t="array" ref="K11">IF(COUNTA(E11:J11)&lt;3,SUM(E11:J11),SUM(LARGE(E11:J11,{1,2,3})))</f>
        <v>950.18074268813666</v>
      </c>
      <c r="L11" s="14">
        <f>K11/VLOOKUP(D11,Handicap!A$1:B$38,2)</f>
        <v>1666.9837591019943</v>
      </c>
      <c r="M11" s="16">
        <f t="shared" si="0"/>
        <v>9</v>
      </c>
      <c r="N11" s="16">
        <f t="shared" si="1"/>
        <v>7</v>
      </c>
    </row>
    <row r="12" spans="1:14" x14ac:dyDescent="0.2">
      <c r="A12" s="11" t="s">
        <v>215</v>
      </c>
      <c r="B12" s="11" t="s">
        <v>242</v>
      </c>
      <c r="C12" s="9" t="s">
        <v>12</v>
      </c>
      <c r="D12" s="9" t="s">
        <v>23</v>
      </c>
      <c r="E12" s="5">
        <v>925.51028906963609</v>
      </c>
      <c r="F12" s="5"/>
      <c r="G12" s="5"/>
      <c r="H12" s="5"/>
      <c r="I12" s="5"/>
      <c r="J12" s="5"/>
      <c r="K12" s="14" cm="1">
        <f t="array" ref="K12">IF(COUNTA(E12:J12)&lt;3,SUM(E12:J12),SUM(LARGE(E12:J12,{1,2,3})))</f>
        <v>925.51028906963609</v>
      </c>
      <c r="L12" s="14">
        <f>K12/VLOOKUP(D12,Handicap!A$1:B$38,2)</f>
        <v>2011.9788892818176</v>
      </c>
      <c r="M12" s="16">
        <f t="shared" si="0"/>
        <v>10</v>
      </c>
      <c r="N12" s="16">
        <f t="shared" si="1"/>
        <v>4</v>
      </c>
    </row>
    <row r="13" spans="1:14" x14ac:dyDescent="0.2">
      <c r="A13" s="11" t="s">
        <v>243</v>
      </c>
      <c r="B13" s="11" t="s">
        <v>244</v>
      </c>
      <c r="C13" s="9" t="s">
        <v>3</v>
      </c>
      <c r="D13" s="9" t="s">
        <v>36</v>
      </c>
      <c r="E13" s="5">
        <v>887.78915668034699</v>
      </c>
      <c r="F13" s="5"/>
      <c r="G13" s="5"/>
      <c r="H13" s="5"/>
      <c r="I13" s="5"/>
      <c r="J13" s="5"/>
      <c r="K13" s="14" cm="1">
        <f t="array" ref="K13">IF(COUNTA(E13:J13)&lt;3,SUM(E13:J13),SUM(LARGE(E13:J13,{1,2,3})))</f>
        <v>887.78915668034699</v>
      </c>
      <c r="L13" s="14">
        <f>K13/VLOOKUP(D13,Handicap!A$1:B$38,2)</f>
        <v>1479.6485944672449</v>
      </c>
      <c r="M13" s="16">
        <f t="shared" si="0"/>
        <v>11</v>
      </c>
      <c r="N13" s="16">
        <f t="shared" si="1"/>
        <v>8</v>
      </c>
    </row>
    <row r="14" spans="1:14" x14ac:dyDescent="0.2">
      <c r="A14" s="11" t="s">
        <v>245</v>
      </c>
      <c r="B14" s="11" t="s">
        <v>244</v>
      </c>
      <c r="C14" s="9" t="s">
        <v>3</v>
      </c>
      <c r="D14" s="9" t="s">
        <v>106</v>
      </c>
      <c r="E14" s="5">
        <v>887.14618283280231</v>
      </c>
      <c r="F14" s="5"/>
      <c r="G14" s="5"/>
      <c r="H14" s="5"/>
      <c r="I14" s="5"/>
      <c r="J14" s="5"/>
      <c r="K14" s="14" cm="1">
        <f t="array" ref="K14">IF(COUNTA(E14:J14)&lt;3,SUM(E14:J14),SUM(LARGE(E14:J14,{1,2,3})))</f>
        <v>887.14618283280231</v>
      </c>
      <c r="L14" s="14">
        <f>K14/VLOOKUP(D14,Handicap!A$1:B$38,2)</f>
        <v>1249.5016659616936</v>
      </c>
      <c r="M14" s="16">
        <f t="shared" si="0"/>
        <v>12</v>
      </c>
      <c r="N14" s="16">
        <f t="shared" si="1"/>
        <v>12</v>
      </c>
    </row>
    <row r="15" spans="1:14" x14ac:dyDescent="0.2">
      <c r="A15" s="11" t="s">
        <v>70</v>
      </c>
      <c r="B15" s="11" t="s">
        <v>58</v>
      </c>
      <c r="C15" s="9" t="s">
        <v>24</v>
      </c>
      <c r="D15" s="9" t="s">
        <v>30</v>
      </c>
      <c r="E15" s="5">
        <v>772.16102643022487</v>
      </c>
      <c r="F15" s="5"/>
      <c r="G15" s="5"/>
      <c r="H15" s="5"/>
      <c r="I15" s="5"/>
      <c r="J15" s="5"/>
      <c r="K15" s="14" cm="1">
        <f t="array" ref="K15">IF(COUNTA(E15:J15)&lt;3,SUM(E15:J15),SUM(LARGE(E15:J15,{1,2,3})))</f>
        <v>772.16102643022487</v>
      </c>
      <c r="L15" s="14">
        <f>K15/VLOOKUP(D15,Handicap!A$1:B$38,2)</f>
        <v>2573.8700881007499</v>
      </c>
      <c r="M15" s="16">
        <f t="shared" si="0"/>
        <v>13</v>
      </c>
      <c r="N15" s="16">
        <f t="shared" si="1"/>
        <v>2</v>
      </c>
    </row>
    <row r="16" spans="1:14" x14ac:dyDescent="0.2">
      <c r="A16" s="11" t="s">
        <v>246</v>
      </c>
      <c r="B16" s="11" t="s">
        <v>235</v>
      </c>
      <c r="C16" s="9" t="s">
        <v>3</v>
      </c>
      <c r="D16" s="9" t="s">
        <v>14</v>
      </c>
      <c r="E16" s="5">
        <v>0</v>
      </c>
      <c r="F16" s="5"/>
      <c r="G16" s="5"/>
      <c r="H16" s="5"/>
      <c r="I16" s="5"/>
      <c r="J16" s="5"/>
      <c r="K16" s="14" cm="1">
        <f t="array" ref="K16">IF(COUNTA(E16:J16)&lt;3,SUM(E16:J16),SUM(LARGE(E16:J16,{1,2,3})))</f>
        <v>0</v>
      </c>
      <c r="L16" s="14">
        <f>K16/VLOOKUP(D16,Handicap!A$1:B$38,2)</f>
        <v>0</v>
      </c>
      <c r="M16" s="16">
        <f t="shared" si="0"/>
        <v>14</v>
      </c>
      <c r="N16" s="16">
        <f t="shared" si="1"/>
        <v>13</v>
      </c>
    </row>
    <row r="17" spans="1:14" x14ac:dyDescent="0.2">
      <c r="A17" s="11" t="s">
        <v>215</v>
      </c>
      <c r="B17" s="11" t="s">
        <v>216</v>
      </c>
      <c r="C17" s="9" t="s">
        <v>3</v>
      </c>
      <c r="D17" s="9" t="s">
        <v>19</v>
      </c>
      <c r="E17" s="5">
        <v>0</v>
      </c>
      <c r="F17" s="5"/>
      <c r="G17" s="5"/>
      <c r="H17" s="5"/>
      <c r="I17" s="5"/>
      <c r="J17" s="5"/>
      <c r="K17" s="14" cm="1">
        <f t="array" ref="K17">IF(COUNTA(E17:J17)&lt;3,SUM(E17:J17),SUM(LARGE(E17:J17,{1,2,3})))</f>
        <v>0</v>
      </c>
      <c r="L17" s="14">
        <f>K17/VLOOKUP(D17,Handicap!A$1:B$38,2)</f>
        <v>0</v>
      </c>
      <c r="M17" s="16">
        <f t="shared" si="0"/>
        <v>14</v>
      </c>
      <c r="N17" s="16">
        <f t="shared" si="1"/>
        <v>13</v>
      </c>
    </row>
  </sheetData>
  <sortState xmlns:xlrd2="http://schemas.microsoft.com/office/spreadsheetml/2017/richdata2" ref="A3:N17">
    <sortCondition ref="M3:M17"/>
  </sortState>
  <mergeCells count="11">
    <mergeCell ref="M1:N1"/>
    <mergeCell ref="K1:L1"/>
    <mergeCell ref="A1:B2"/>
    <mergeCell ref="C1:C2"/>
    <mergeCell ref="D1:D2"/>
    <mergeCell ref="E1:E2"/>
    <mergeCell ref="F1:F2"/>
    <mergeCell ref="G1:G2"/>
    <mergeCell ref="H1:H2"/>
    <mergeCell ref="I1:I2"/>
    <mergeCell ref="J1:J2"/>
  </mergeCells>
  <pageMargins left="0.7" right="0.7" top="0.75" bottom="0.75" header="0.3" footer="0.3"/>
  <pageSetup paperSize="9"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46BA4-66EC-4013-AC1F-72681315B8D8}">
  <dimension ref="A1:N12"/>
  <sheetViews>
    <sheetView zoomScale="85" zoomScaleNormal="85" workbookViewId="0">
      <selection activeCell="N12" sqref="A1:N12"/>
    </sheetView>
  </sheetViews>
  <sheetFormatPr baseColWidth="10" defaultColWidth="8.83203125" defaultRowHeight="15" x14ac:dyDescent="0.2"/>
  <cols>
    <col min="1" max="1" width="10.83203125" customWidth="1"/>
    <col min="2" max="2" width="11.33203125" customWidth="1"/>
    <col min="3" max="3" width="9.1640625" style="1"/>
    <col min="4" max="4" width="9.1640625" customWidth="1"/>
    <col min="5" max="5" width="15.1640625" style="1" customWidth="1"/>
    <col min="6" max="6" width="14.6640625" customWidth="1"/>
    <col min="7" max="7" width="15" customWidth="1"/>
    <col min="8" max="8" width="12.33203125" customWidth="1"/>
    <col min="12" max="12" width="9.1640625" style="1"/>
  </cols>
  <sheetData>
    <row r="1" spans="1:14" ht="14.5" customHeight="1" x14ac:dyDescent="0.2">
      <c r="A1" s="33" t="s">
        <v>0</v>
      </c>
      <c r="B1" s="33"/>
      <c r="C1" s="34" t="s">
        <v>1</v>
      </c>
      <c r="D1" s="34" t="s">
        <v>2</v>
      </c>
      <c r="E1" s="35" t="s">
        <v>232</v>
      </c>
      <c r="F1" s="37" t="s">
        <v>233</v>
      </c>
      <c r="G1" s="27" t="s">
        <v>234</v>
      </c>
      <c r="H1" s="27"/>
      <c r="I1" s="28"/>
      <c r="J1" s="30"/>
      <c r="K1" s="31" t="s">
        <v>109</v>
      </c>
      <c r="L1" s="31"/>
      <c r="M1" s="32" t="s">
        <v>110</v>
      </c>
      <c r="N1" s="32"/>
    </row>
    <row r="2" spans="1:14" x14ac:dyDescent="0.2">
      <c r="A2" s="33"/>
      <c r="B2" s="33"/>
      <c r="C2" s="34"/>
      <c r="D2" s="34"/>
      <c r="E2" s="36"/>
      <c r="F2" s="38"/>
      <c r="G2" s="27"/>
      <c r="H2" s="27"/>
      <c r="I2" s="29"/>
      <c r="J2" s="30"/>
      <c r="K2" s="13" t="s">
        <v>107</v>
      </c>
      <c r="L2" s="13" t="s">
        <v>108</v>
      </c>
      <c r="M2" s="15" t="s">
        <v>107</v>
      </c>
      <c r="N2" s="15" t="s">
        <v>108</v>
      </c>
    </row>
    <row r="3" spans="1:14" x14ac:dyDescent="0.2">
      <c r="A3" s="11" t="s">
        <v>238</v>
      </c>
      <c r="B3" s="11" t="s">
        <v>82</v>
      </c>
      <c r="C3" s="9" t="s">
        <v>5</v>
      </c>
      <c r="D3" s="9" t="s">
        <v>35</v>
      </c>
      <c r="E3" s="5">
        <v>1154.1037959266528</v>
      </c>
      <c r="F3" s="6"/>
      <c r="G3" s="5">
        <v>1232.9988256645672</v>
      </c>
      <c r="H3" s="6"/>
      <c r="I3" s="6"/>
      <c r="J3" s="5"/>
      <c r="K3" s="14" cm="1">
        <f t="array" ref="K3">IF(COUNTA(E3:J3)&lt;3,SUM(E3:J3),SUM(LARGE(E3:J3,{1,2,3})))</f>
        <v>2387.1026215912198</v>
      </c>
      <c r="L3" s="14">
        <f>K3/VLOOKUP(D3,Handicap!A$1:B$38,2)</f>
        <v>3410.1466022731711</v>
      </c>
      <c r="M3" s="16">
        <f t="shared" ref="M3:M12" si="0">RANK(K3,K:K)</f>
        <v>1</v>
      </c>
      <c r="N3" s="16">
        <f t="shared" ref="N3:N12" si="1">RANK(L3,L:L)</f>
        <v>1</v>
      </c>
    </row>
    <row r="4" spans="1:14" x14ac:dyDescent="0.2">
      <c r="A4" s="11" t="s">
        <v>123</v>
      </c>
      <c r="B4" s="11" t="s">
        <v>114</v>
      </c>
      <c r="C4" s="9" t="s">
        <v>5</v>
      </c>
      <c r="D4" s="9" t="s">
        <v>35</v>
      </c>
      <c r="E4" s="5"/>
      <c r="F4" s="5">
        <v>862.60915586133899</v>
      </c>
      <c r="G4" s="5">
        <v>861.16152450090738</v>
      </c>
      <c r="H4" s="5"/>
      <c r="I4" s="5"/>
      <c r="J4" s="5"/>
      <c r="K4" s="14" cm="1">
        <f t="array" ref="K4">IF(COUNTA(E4:J4)&lt;3,SUM(E4:J4),SUM(LARGE(E4:J4,{1,2,3})))</f>
        <v>1723.7706803622464</v>
      </c>
      <c r="L4" s="14">
        <f>K4/VLOOKUP(D4,Handicap!A$1:B$38,2)</f>
        <v>2462.5295433746378</v>
      </c>
      <c r="M4" s="16">
        <f t="shared" si="0"/>
        <v>2</v>
      </c>
      <c r="N4" s="16">
        <f t="shared" si="1"/>
        <v>2</v>
      </c>
    </row>
    <row r="5" spans="1:14" x14ac:dyDescent="0.2">
      <c r="A5" s="11" t="s">
        <v>305</v>
      </c>
      <c r="B5" s="11" t="s">
        <v>306</v>
      </c>
      <c r="C5" s="9" t="s">
        <v>5</v>
      </c>
      <c r="D5" s="9" t="s">
        <v>35</v>
      </c>
      <c r="E5" s="5"/>
      <c r="F5" s="5">
        <v>1146.9436358825087</v>
      </c>
      <c r="G5" s="5"/>
      <c r="H5" s="5"/>
      <c r="I5" s="5"/>
      <c r="J5" s="5"/>
      <c r="K5" s="14" cm="1">
        <f t="array" ref="K5">IF(COUNTA(E5:J5)&lt;3,SUM(E5:J5),SUM(LARGE(E5:J5,{1,2,3})))</f>
        <v>1146.9436358825087</v>
      </c>
      <c r="L5" s="14">
        <f>K5/VLOOKUP(D5,Handicap!A$1:B$38,2)</f>
        <v>1638.4909084035839</v>
      </c>
      <c r="M5" s="16">
        <f t="shared" si="0"/>
        <v>3</v>
      </c>
      <c r="N5" s="16">
        <f t="shared" si="1"/>
        <v>5</v>
      </c>
    </row>
    <row r="6" spans="1:14" x14ac:dyDescent="0.2">
      <c r="A6" s="11" t="s">
        <v>171</v>
      </c>
      <c r="B6" s="11" t="s">
        <v>76</v>
      </c>
      <c r="C6" s="9" t="s">
        <v>5</v>
      </c>
      <c r="D6" s="9" t="s">
        <v>35</v>
      </c>
      <c r="E6" s="5"/>
      <c r="F6" s="5">
        <v>1102.1169621593015</v>
      </c>
      <c r="G6" s="5"/>
      <c r="H6" s="5"/>
      <c r="I6" s="5"/>
      <c r="J6" s="5"/>
      <c r="K6" s="14" cm="1">
        <f t="array" ref="K6">IF(COUNTA(E6:J6)&lt;3,SUM(E6:J6),SUM(LARGE(E6:J6,{1,2,3})))</f>
        <v>1102.1169621593015</v>
      </c>
      <c r="L6" s="14">
        <f>K6/VLOOKUP(D6,Handicap!A$1:B$38,2)</f>
        <v>1574.4528030847164</v>
      </c>
      <c r="M6" s="16">
        <f t="shared" si="0"/>
        <v>4</v>
      </c>
      <c r="N6" s="16">
        <f t="shared" si="1"/>
        <v>6</v>
      </c>
    </row>
    <row r="7" spans="1:14" x14ac:dyDescent="0.2">
      <c r="A7" s="11" t="s">
        <v>208</v>
      </c>
      <c r="B7" s="11" t="s">
        <v>209</v>
      </c>
      <c r="C7" s="9" t="s">
        <v>5</v>
      </c>
      <c r="D7" s="9" t="s">
        <v>36</v>
      </c>
      <c r="E7" s="5">
        <v>989.27532309357878</v>
      </c>
      <c r="F7" s="6"/>
      <c r="G7" s="5"/>
      <c r="H7" s="6"/>
      <c r="I7" s="6"/>
      <c r="J7" s="5"/>
      <c r="K7" s="14" cm="1">
        <f t="array" ref="K7">IF(COUNTA(E7:J7)&lt;3,SUM(E7:J7),SUM(LARGE(E7:J7,{1,2,3})))</f>
        <v>989.27532309357878</v>
      </c>
      <c r="L7" s="14">
        <f>K7/VLOOKUP(D7,Handicap!A$1:B$38,2)</f>
        <v>1648.7922051559647</v>
      </c>
      <c r="M7" s="16">
        <f t="shared" si="0"/>
        <v>5</v>
      </c>
      <c r="N7" s="16">
        <f t="shared" si="1"/>
        <v>4</v>
      </c>
    </row>
    <row r="8" spans="1:14" x14ac:dyDescent="0.2">
      <c r="A8" s="11" t="s">
        <v>307</v>
      </c>
      <c r="B8" s="11" t="s">
        <v>136</v>
      </c>
      <c r="C8" s="9" t="s">
        <v>5</v>
      </c>
      <c r="D8" s="9" t="s">
        <v>279</v>
      </c>
      <c r="E8" s="5"/>
      <c r="F8" s="5">
        <v>812.41069065890451</v>
      </c>
      <c r="G8" s="5"/>
      <c r="H8" s="5"/>
      <c r="I8" s="5"/>
      <c r="J8" s="5"/>
      <c r="K8" s="14" cm="1">
        <f t="array" ref="K8">IF(COUNTA(E8:J8)&lt;3,SUM(E8:J8),SUM(LARGE(E8:J8,{1,2,3})))</f>
        <v>812.41069065890451</v>
      </c>
      <c r="L8" s="14">
        <f>K8/VLOOKUP(D8,Handicap!A$1:B$38,2)</f>
        <v>967.1555841177435</v>
      </c>
      <c r="M8" s="16">
        <f t="shared" si="0"/>
        <v>6</v>
      </c>
      <c r="N8" s="16">
        <f t="shared" si="1"/>
        <v>8</v>
      </c>
    </row>
    <row r="9" spans="1:14" x14ac:dyDescent="0.2">
      <c r="A9" s="11" t="s">
        <v>308</v>
      </c>
      <c r="B9" s="11" t="s">
        <v>136</v>
      </c>
      <c r="C9" s="9" t="s">
        <v>5</v>
      </c>
      <c r="D9" s="9" t="s">
        <v>280</v>
      </c>
      <c r="E9" s="5"/>
      <c r="F9" s="5">
        <v>812.04022228102679</v>
      </c>
      <c r="G9" s="5"/>
      <c r="H9" s="5"/>
      <c r="I9" s="5"/>
      <c r="J9" s="5"/>
      <c r="K9" s="14" cm="1">
        <f t="array" ref="K9">IF(COUNTA(E9:J9)&lt;3,SUM(E9:J9),SUM(LARGE(E9:J9,{1,2,3})))</f>
        <v>812.04022228102679</v>
      </c>
      <c r="L9" s="14">
        <f>K9/VLOOKUP(D9,Handicap!A$1:B$38,2)</f>
        <v>1309.7422940016561</v>
      </c>
      <c r="M9" s="16">
        <f t="shared" si="0"/>
        <v>7</v>
      </c>
      <c r="N9" s="16">
        <f t="shared" si="1"/>
        <v>7</v>
      </c>
    </row>
    <row r="10" spans="1:14" x14ac:dyDescent="0.2">
      <c r="A10" s="11" t="s">
        <v>70</v>
      </c>
      <c r="B10" s="11" t="s">
        <v>58</v>
      </c>
      <c r="C10" s="9" t="s">
        <v>3</v>
      </c>
      <c r="D10" s="9" t="s">
        <v>30</v>
      </c>
      <c r="E10" s="5"/>
      <c r="F10" s="5"/>
      <c r="G10" s="5">
        <v>713.83580655492688</v>
      </c>
      <c r="H10" s="5"/>
      <c r="I10" s="5"/>
      <c r="J10" s="5"/>
      <c r="K10" s="14" cm="1">
        <f t="array" ref="K10">IF(COUNTA(E10:J10)&lt;3,SUM(E10:J10),SUM(LARGE(E10:J10,{1,2,3})))</f>
        <v>713.83580655492688</v>
      </c>
      <c r="L10" s="14">
        <f>K10/VLOOKUP(D10,Handicap!A$1:B$38,2)</f>
        <v>2379.4526885164232</v>
      </c>
      <c r="M10" s="16">
        <f t="shared" si="0"/>
        <v>8</v>
      </c>
      <c r="N10" s="16">
        <f t="shared" si="1"/>
        <v>3</v>
      </c>
    </row>
    <row r="11" spans="1:14" x14ac:dyDescent="0.2">
      <c r="A11" s="11" t="s">
        <v>239</v>
      </c>
      <c r="B11" s="11" t="s">
        <v>172</v>
      </c>
      <c r="C11" s="9" t="s">
        <v>3</v>
      </c>
      <c r="D11" s="9" t="s">
        <v>36</v>
      </c>
      <c r="E11" s="5">
        <v>423.06651329589272</v>
      </c>
      <c r="F11" s="6"/>
      <c r="G11" s="5"/>
      <c r="H11" s="6"/>
      <c r="I11" s="6"/>
      <c r="J11" s="5"/>
      <c r="K11" s="14" cm="1">
        <f t="array" ref="K11">IF(COUNTA(E11:J11)&lt;3,SUM(E11:J11),SUM(LARGE(E11:J11,{1,2,3})))</f>
        <v>423.06651329589272</v>
      </c>
      <c r="L11" s="14">
        <f>K11/VLOOKUP(D11,Handicap!A$1:B$38,2)</f>
        <v>705.11085549315453</v>
      </c>
      <c r="M11" s="16">
        <f t="shared" si="0"/>
        <v>9</v>
      </c>
      <c r="N11" s="16">
        <f t="shared" si="1"/>
        <v>9</v>
      </c>
    </row>
    <row r="12" spans="1:14" x14ac:dyDescent="0.2">
      <c r="A12" s="11" t="s">
        <v>309</v>
      </c>
      <c r="B12" s="11" t="s">
        <v>306</v>
      </c>
      <c r="C12" s="9" t="s">
        <v>5</v>
      </c>
      <c r="D12" s="9" t="s">
        <v>35</v>
      </c>
      <c r="E12" s="5"/>
      <c r="F12" s="5">
        <v>0</v>
      </c>
      <c r="G12" s="5"/>
      <c r="H12" s="5"/>
      <c r="I12" s="5"/>
      <c r="J12" s="5"/>
      <c r="K12" s="14" cm="1">
        <f t="array" ref="K12">IF(COUNTA(E12:J12)&lt;3,SUM(E12:J12),SUM(LARGE(E12:J12,{1,2,3})))</f>
        <v>0</v>
      </c>
      <c r="L12" s="14">
        <f>K12/VLOOKUP(D12,Handicap!A$1:B$38,2)</f>
        <v>0</v>
      </c>
      <c r="M12" s="16">
        <f t="shared" si="0"/>
        <v>10</v>
      </c>
      <c r="N12" s="16">
        <f t="shared" si="1"/>
        <v>10</v>
      </c>
    </row>
  </sheetData>
  <sortState xmlns:xlrd2="http://schemas.microsoft.com/office/spreadsheetml/2017/richdata2" ref="A3:N12">
    <sortCondition ref="M3:M12"/>
  </sortState>
  <mergeCells count="11">
    <mergeCell ref="M1:N1"/>
    <mergeCell ref="K1:L1"/>
    <mergeCell ref="A1:B2"/>
    <mergeCell ref="C1:C2"/>
    <mergeCell ref="D1:D2"/>
    <mergeCell ref="E1:E2"/>
    <mergeCell ref="F1:F2"/>
    <mergeCell ref="G1:G2"/>
    <mergeCell ref="H1:H2"/>
    <mergeCell ref="I1:I2"/>
    <mergeCell ref="J1:J2"/>
  </mergeCells>
  <pageMargins left="0.7" right="0.7" top="0.75" bottom="0.75" header="0.3" footer="0.3"/>
  <pageSetup paperSize="9"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A1CB7-4A97-4115-84A6-F75E112E69AD}">
  <dimension ref="A1:N4"/>
  <sheetViews>
    <sheetView workbookViewId="0">
      <selection activeCell="E11" sqref="E11"/>
    </sheetView>
  </sheetViews>
  <sheetFormatPr baseColWidth="10" defaultColWidth="8.83203125" defaultRowHeight="15" x14ac:dyDescent="0.2"/>
  <cols>
    <col min="1" max="2" width="12" customWidth="1"/>
    <col min="4" max="4" width="8.5" customWidth="1"/>
    <col min="5" max="5" width="16.1640625" customWidth="1"/>
    <col min="6" max="6" width="15.33203125" customWidth="1"/>
    <col min="7" max="7" width="13.5" customWidth="1"/>
    <col min="8" max="8" width="12.1640625" customWidth="1"/>
    <col min="12" max="14" width="9.1640625" style="1"/>
  </cols>
  <sheetData>
    <row r="1" spans="1:14" x14ac:dyDescent="0.2">
      <c r="A1" s="39" t="s">
        <v>0</v>
      </c>
      <c r="B1" s="40"/>
      <c r="C1" s="43" t="s">
        <v>1</v>
      </c>
      <c r="D1" s="43" t="s">
        <v>2</v>
      </c>
      <c r="E1" s="35" t="s">
        <v>232</v>
      </c>
      <c r="F1" s="37" t="s">
        <v>233</v>
      </c>
      <c r="G1" s="27" t="s">
        <v>234</v>
      </c>
      <c r="H1" s="27"/>
      <c r="I1" s="28"/>
      <c r="J1" s="30"/>
      <c r="K1" s="31" t="s">
        <v>109</v>
      </c>
      <c r="L1" s="31"/>
      <c r="M1" s="32" t="s">
        <v>110</v>
      </c>
      <c r="N1" s="32"/>
    </row>
    <row r="2" spans="1:14" x14ac:dyDescent="0.2">
      <c r="A2" s="41"/>
      <c r="B2" s="42"/>
      <c r="C2" s="44"/>
      <c r="D2" s="44"/>
      <c r="E2" s="36"/>
      <c r="F2" s="38"/>
      <c r="G2" s="27"/>
      <c r="H2" s="27"/>
      <c r="I2" s="29"/>
      <c r="J2" s="30"/>
      <c r="K2" s="13" t="s">
        <v>107</v>
      </c>
      <c r="L2" s="13" t="s">
        <v>108</v>
      </c>
      <c r="M2" s="15" t="s">
        <v>107</v>
      </c>
      <c r="N2" s="15" t="s">
        <v>108</v>
      </c>
    </row>
    <row r="3" spans="1:14" x14ac:dyDescent="0.2">
      <c r="A3" s="12" t="s">
        <v>207</v>
      </c>
      <c r="B3" s="12" t="s">
        <v>206</v>
      </c>
      <c r="C3" s="8" t="s">
        <v>3</v>
      </c>
      <c r="D3" s="8" t="s">
        <v>35</v>
      </c>
      <c r="E3" s="6"/>
      <c r="F3" s="6"/>
      <c r="G3" s="7">
        <v>1000</v>
      </c>
      <c r="H3" s="6"/>
      <c r="I3" s="6"/>
      <c r="J3" s="5"/>
      <c r="K3" s="14" cm="1">
        <f t="array" ref="K3">IF(COUNTA(E3:J3)&lt;3,SUM(E3:J3),SUM(LARGE(E3:J3,{1,2,3})))</f>
        <v>1000</v>
      </c>
      <c r="L3" s="14">
        <f>K3/VLOOKUP(D3,Handicap!A$1:B$38,2)</f>
        <v>1428.5714285714287</v>
      </c>
      <c r="M3" s="16">
        <f>RANK(K3,K:K)</f>
        <v>1</v>
      </c>
      <c r="N3" s="16">
        <f>RANK(L3,L:L)</f>
        <v>2</v>
      </c>
    </row>
    <row r="4" spans="1:14" x14ac:dyDescent="0.2">
      <c r="A4" s="12" t="s">
        <v>231</v>
      </c>
      <c r="B4" s="12" t="s">
        <v>236</v>
      </c>
      <c r="C4" s="8" t="s">
        <v>3</v>
      </c>
      <c r="D4" s="8" t="s">
        <v>20</v>
      </c>
      <c r="E4" s="5">
        <v>879.03543307086613</v>
      </c>
      <c r="F4" s="5"/>
      <c r="G4" s="6"/>
      <c r="H4" s="6"/>
      <c r="I4" s="5"/>
      <c r="J4" s="5"/>
      <c r="K4" s="14" cm="1">
        <f t="array" ref="K4">IF(COUNTA(E4:J4)&lt;3,SUM(E4:J4),SUM(LARGE(E4:J4,{1,2,3})))</f>
        <v>879.03543307086613</v>
      </c>
      <c r="L4" s="14">
        <f>K4/VLOOKUP(D4,Handicap!A$1:B$38,2)</f>
        <v>1542.1674264401161</v>
      </c>
      <c r="M4" s="16">
        <f>RANK(K4,K:K)</f>
        <v>2</v>
      </c>
      <c r="N4" s="16">
        <f>RANK(L4,L:L)</f>
        <v>1</v>
      </c>
    </row>
  </sheetData>
  <sortState xmlns:xlrd2="http://schemas.microsoft.com/office/spreadsheetml/2017/richdata2" ref="A3:N4">
    <sortCondition ref="M3:M4"/>
  </sortState>
  <mergeCells count="11">
    <mergeCell ref="M1:N1"/>
    <mergeCell ref="K1:L1"/>
    <mergeCell ref="A1:B2"/>
    <mergeCell ref="C1:C2"/>
    <mergeCell ref="D1:D2"/>
    <mergeCell ref="E1:E2"/>
    <mergeCell ref="F1:F2"/>
    <mergeCell ref="G1:G2"/>
    <mergeCell ref="H1:H2"/>
    <mergeCell ref="I1:I2"/>
    <mergeCell ref="J1:J2"/>
  </mergeCells>
  <pageMargins left="0.7" right="0.7" top="0.75" bottom="0.75" header="0.3" footer="0.3"/>
  <pageSetup paperSize="9" orientation="portrait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02FBC-87DC-48BA-97E7-E233F9CD7946}">
  <dimension ref="A1:B38"/>
  <sheetViews>
    <sheetView topLeftCell="A16" workbookViewId="0">
      <selection activeCell="B39" sqref="B39"/>
    </sheetView>
  </sheetViews>
  <sheetFormatPr baseColWidth="10" defaultColWidth="8.83203125" defaultRowHeight="15" x14ac:dyDescent="0.2"/>
  <sheetData>
    <row r="1" spans="1:2" ht="18" thickBot="1" x14ac:dyDescent="0.25">
      <c r="A1" s="3" t="s">
        <v>35</v>
      </c>
      <c r="B1" s="3">
        <v>0.7</v>
      </c>
    </row>
    <row r="2" spans="1:2" ht="18" thickBot="1" x14ac:dyDescent="0.25">
      <c r="A2" s="4" t="s">
        <v>34</v>
      </c>
      <c r="B2" s="4">
        <v>0.74</v>
      </c>
    </row>
    <row r="3" spans="1:2" ht="18" thickBot="1" x14ac:dyDescent="0.25">
      <c r="A3" s="3" t="s">
        <v>32</v>
      </c>
      <c r="B3" s="3">
        <v>0.8</v>
      </c>
    </row>
    <row r="4" spans="1:2" ht="18" thickBot="1" x14ac:dyDescent="0.25">
      <c r="A4" s="4" t="s">
        <v>14</v>
      </c>
      <c r="B4" s="4">
        <v>0.84</v>
      </c>
    </row>
    <row r="5" spans="1:2" ht="18" thickBot="1" x14ac:dyDescent="0.25">
      <c r="A5" s="3" t="s">
        <v>100</v>
      </c>
      <c r="B5" s="3">
        <v>0.88</v>
      </c>
    </row>
    <row r="6" spans="1:2" ht="18" thickBot="1" x14ac:dyDescent="0.25">
      <c r="A6" s="4" t="s">
        <v>104</v>
      </c>
      <c r="B6" s="4">
        <v>0.93</v>
      </c>
    </row>
    <row r="7" spans="1:2" ht="18" thickBot="1" x14ac:dyDescent="0.25">
      <c r="A7" s="3" t="s">
        <v>6</v>
      </c>
      <c r="B7" s="3">
        <v>1</v>
      </c>
    </row>
    <row r="8" spans="1:2" ht="18" thickBot="1" x14ac:dyDescent="0.25">
      <c r="A8" s="4" t="s">
        <v>105</v>
      </c>
      <c r="B8" s="4">
        <v>0.93</v>
      </c>
    </row>
    <row r="9" spans="1:2" ht="18" thickBot="1" x14ac:dyDescent="0.25">
      <c r="A9" s="3" t="s">
        <v>4</v>
      </c>
      <c r="B9" s="3">
        <v>0.89</v>
      </c>
    </row>
    <row r="10" spans="1:2" ht="18" thickBot="1" x14ac:dyDescent="0.25">
      <c r="A10" s="4" t="s">
        <v>11</v>
      </c>
      <c r="B10" s="4">
        <v>0.84</v>
      </c>
    </row>
    <row r="11" spans="1:2" ht="18" thickBot="1" x14ac:dyDescent="0.25">
      <c r="A11" s="3" t="s">
        <v>8</v>
      </c>
      <c r="B11" s="3">
        <v>0.79</v>
      </c>
    </row>
    <row r="12" spans="1:2" ht="18" thickBot="1" x14ac:dyDescent="0.25">
      <c r="A12" s="4" t="s">
        <v>9</v>
      </c>
      <c r="B12" s="4">
        <v>0.74</v>
      </c>
    </row>
    <row r="13" spans="1:2" ht="18" thickBot="1" x14ac:dyDescent="0.25">
      <c r="A13" s="3" t="s">
        <v>16</v>
      </c>
      <c r="B13" s="3">
        <v>0.68</v>
      </c>
    </row>
    <row r="14" spans="1:2" ht="18" thickBot="1" x14ac:dyDescent="0.25">
      <c r="A14" s="4" t="s">
        <v>17</v>
      </c>
      <c r="B14" s="4">
        <v>0.6</v>
      </c>
    </row>
    <row r="15" spans="1:2" ht="18" thickBot="1" x14ac:dyDescent="0.25">
      <c r="A15" s="3" t="s">
        <v>19</v>
      </c>
      <c r="B15" s="3">
        <v>0.53</v>
      </c>
    </row>
    <row r="16" spans="1:2" ht="18" thickBot="1" x14ac:dyDescent="0.25">
      <c r="A16" s="4" t="s">
        <v>23</v>
      </c>
      <c r="B16" s="4">
        <v>0.46</v>
      </c>
    </row>
    <row r="17" spans="1:2" ht="18" thickBot="1" x14ac:dyDescent="0.25">
      <c r="A17" s="4" t="s">
        <v>27</v>
      </c>
      <c r="B17" s="4">
        <v>0.38</v>
      </c>
    </row>
    <row r="18" spans="1:2" ht="18" thickBot="1" x14ac:dyDescent="0.25">
      <c r="A18" s="4" t="s">
        <v>29</v>
      </c>
      <c r="B18" s="4">
        <v>0.32</v>
      </c>
    </row>
    <row r="19" spans="1:2" ht="18" thickBot="1" x14ac:dyDescent="0.25">
      <c r="A19" s="4" t="s">
        <v>120</v>
      </c>
      <c r="B19" s="4">
        <v>0.26</v>
      </c>
    </row>
    <row r="20" spans="1:2" ht="18" thickBot="1" x14ac:dyDescent="0.25">
      <c r="A20" s="3" t="s">
        <v>36</v>
      </c>
      <c r="B20" s="3">
        <v>0.6</v>
      </c>
    </row>
    <row r="21" spans="1:2" ht="18" thickBot="1" x14ac:dyDescent="0.25">
      <c r="A21" s="4" t="s">
        <v>80</v>
      </c>
      <c r="B21" s="4">
        <v>0.62</v>
      </c>
    </row>
    <row r="22" spans="1:2" ht="18" thickBot="1" x14ac:dyDescent="0.25">
      <c r="A22" s="3" t="s">
        <v>31</v>
      </c>
      <c r="B22" s="3">
        <v>0.65</v>
      </c>
    </row>
    <row r="23" spans="1:2" ht="18" thickBot="1" x14ac:dyDescent="0.25">
      <c r="A23" s="4" t="s">
        <v>22</v>
      </c>
      <c r="B23" s="4">
        <v>0.67</v>
      </c>
    </row>
    <row r="24" spans="1:2" ht="18" thickBot="1" x14ac:dyDescent="0.25">
      <c r="A24" s="3" t="s">
        <v>103</v>
      </c>
      <c r="B24" s="3">
        <v>0.7</v>
      </c>
    </row>
    <row r="25" spans="1:2" ht="18" thickBot="1" x14ac:dyDescent="0.25">
      <c r="A25" s="4" t="s">
        <v>101</v>
      </c>
      <c r="B25" s="4">
        <v>0.71</v>
      </c>
    </row>
    <row r="26" spans="1:2" ht="18" thickBot="1" x14ac:dyDescent="0.25">
      <c r="A26" s="3" t="s">
        <v>18</v>
      </c>
      <c r="B26" s="3">
        <v>0.8</v>
      </c>
    </row>
    <row r="27" spans="1:2" ht="18" thickBot="1" x14ac:dyDescent="0.25">
      <c r="A27" s="4" t="s">
        <v>106</v>
      </c>
      <c r="B27" s="4">
        <v>0.71</v>
      </c>
    </row>
    <row r="28" spans="1:2" ht="18" thickBot="1" x14ac:dyDescent="0.25">
      <c r="A28" s="3" t="s">
        <v>79</v>
      </c>
      <c r="B28" s="3">
        <v>0.67</v>
      </c>
    </row>
    <row r="29" spans="1:2" ht="18" thickBot="1" x14ac:dyDescent="0.25">
      <c r="A29" s="4" t="s">
        <v>33</v>
      </c>
      <c r="B29" s="4">
        <v>0.62</v>
      </c>
    </row>
    <row r="30" spans="1:2" ht="18" thickBot="1" x14ac:dyDescent="0.25">
      <c r="A30" s="3" t="s">
        <v>20</v>
      </c>
      <c r="B30" s="3">
        <v>0.56999999999999995</v>
      </c>
    </row>
    <row r="31" spans="1:2" ht="18" thickBot="1" x14ac:dyDescent="0.25">
      <c r="A31" s="4" t="s">
        <v>21</v>
      </c>
      <c r="B31" s="4">
        <v>0.53</v>
      </c>
    </row>
    <row r="32" spans="1:2" ht="18" thickBot="1" x14ac:dyDescent="0.25">
      <c r="A32" s="3" t="s">
        <v>13</v>
      </c>
      <c r="B32" s="3">
        <v>0.48</v>
      </c>
    </row>
    <row r="33" spans="1:2" ht="18" thickBot="1" x14ac:dyDescent="0.25">
      <c r="A33" s="4" t="s">
        <v>26</v>
      </c>
      <c r="B33" s="4">
        <v>0.44</v>
      </c>
    </row>
    <row r="34" spans="1:2" ht="18" thickBot="1" x14ac:dyDescent="0.25">
      <c r="A34" s="3" t="s">
        <v>28</v>
      </c>
      <c r="B34" s="3">
        <v>0.39</v>
      </c>
    </row>
    <row r="35" spans="1:2" ht="18" thickBot="1" x14ac:dyDescent="0.25">
      <c r="A35" s="4" t="s">
        <v>25</v>
      </c>
      <c r="B35" s="4">
        <v>0.35</v>
      </c>
    </row>
    <row r="36" spans="1:2" ht="17" x14ac:dyDescent="0.2">
      <c r="A36" s="18" t="s">
        <v>30</v>
      </c>
      <c r="B36" s="18">
        <v>0.3</v>
      </c>
    </row>
    <row r="37" spans="1:2" ht="17" x14ac:dyDescent="0.2">
      <c r="A37" s="19" t="s">
        <v>121</v>
      </c>
      <c r="B37" s="19">
        <v>0.25</v>
      </c>
    </row>
    <row r="38" spans="1:2" ht="17" x14ac:dyDescent="0.2">
      <c r="A38" s="18" t="s">
        <v>122</v>
      </c>
      <c r="B38" s="18">
        <v>0.19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Brown</vt:lpstr>
      <vt:lpstr>Blue</vt:lpstr>
      <vt:lpstr>Green</vt:lpstr>
      <vt:lpstr>Short Green</vt:lpstr>
      <vt:lpstr>Light Green</vt:lpstr>
      <vt:lpstr>Orange</vt:lpstr>
      <vt:lpstr>Yellow</vt:lpstr>
      <vt:lpstr>White</vt:lpstr>
      <vt:lpstr>Handicap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Alasdair Shaw</dc:creator>
  <cp:lastModifiedBy>Phil Sorrell</cp:lastModifiedBy>
  <dcterms:created xsi:type="dcterms:W3CDTF">2021-10-25T09:49:50Z</dcterms:created>
  <dcterms:modified xsi:type="dcterms:W3CDTF">2023-12-27T12:21:45Z</dcterms:modified>
</cp:coreProperties>
</file>